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21015" windowHeight="10500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C556" i="1"/>
  <c r="E556" s="1"/>
  <c r="C555"/>
  <c r="E555" s="1"/>
  <c r="C554"/>
  <c r="C553" s="1"/>
  <c r="E553" s="1"/>
  <c r="C552"/>
  <c r="E552" s="1"/>
  <c r="C551"/>
  <c r="E551" s="1"/>
  <c r="C550"/>
  <c r="E550" s="1"/>
  <c r="C549"/>
  <c r="E549" s="1"/>
  <c r="C548"/>
  <c r="C547" s="1"/>
  <c r="E547" s="1"/>
  <c r="C546"/>
  <c r="E546" s="1"/>
  <c r="C538"/>
  <c r="E538" s="1"/>
  <c r="C536"/>
  <c r="E536" s="1"/>
  <c r="C535"/>
  <c r="E535" s="1"/>
  <c r="C534"/>
  <c r="E534" s="1"/>
  <c r="C533"/>
  <c r="E533" s="1"/>
  <c r="C532"/>
  <c r="E532" s="1"/>
  <c r="C531"/>
  <c r="E531" s="1"/>
  <c r="C530"/>
  <c r="E530" s="1"/>
  <c r="C529"/>
  <c r="E529" s="1"/>
  <c r="C528"/>
  <c r="C527" s="1"/>
  <c r="E527" s="1"/>
  <c r="C526"/>
  <c r="C525" s="1"/>
  <c r="E525" s="1"/>
  <c r="C524"/>
  <c r="E524" s="1"/>
  <c r="C523"/>
  <c r="E523" s="1"/>
  <c r="C522"/>
  <c r="C520"/>
  <c r="E520" s="1"/>
  <c r="C519"/>
  <c r="E519" s="1"/>
  <c r="C517"/>
  <c r="E517" s="1"/>
  <c r="C515"/>
  <c r="E515" s="1"/>
  <c r="C507"/>
  <c r="C505" s="1"/>
  <c r="E505" s="1"/>
  <c r="C504"/>
  <c r="E504" s="1"/>
  <c r="C503"/>
  <c r="E503" s="1"/>
  <c r="C502"/>
  <c r="E502" s="1"/>
  <c r="C501"/>
  <c r="E501" s="1"/>
  <c r="C500"/>
  <c r="E500" s="1"/>
  <c r="C499"/>
  <c r="E499" s="1"/>
  <c r="C498"/>
  <c r="C497" s="1"/>
  <c r="E497" s="1"/>
  <c r="C496"/>
  <c r="E496" s="1"/>
  <c r="C495"/>
  <c r="E495" s="1"/>
  <c r="C494"/>
  <c r="C493" s="1"/>
  <c r="E493" s="1"/>
  <c r="C492"/>
  <c r="C490"/>
  <c r="E487"/>
  <c r="C487"/>
  <c r="E486"/>
  <c r="C486"/>
  <c r="C485"/>
  <c r="C484"/>
  <c r="E484" s="1"/>
  <c r="C483"/>
  <c r="C482" s="1"/>
  <c r="E482" s="1"/>
  <c r="C481"/>
  <c r="E481" s="1"/>
  <c r="C480"/>
  <c r="E480" s="1"/>
  <c r="C479"/>
  <c r="E479" s="1"/>
  <c r="C477"/>
  <c r="E477" s="1"/>
  <c r="C476"/>
  <c r="E476" s="1"/>
  <c r="C475"/>
  <c r="E475" s="1"/>
  <c r="C474"/>
  <c r="E474" s="1"/>
  <c r="C473"/>
  <c r="E473" s="1"/>
  <c r="C471"/>
  <c r="E471" s="1"/>
  <c r="C470"/>
  <c r="E470" s="1"/>
  <c r="C469"/>
  <c r="C468" s="1"/>
  <c r="E466"/>
  <c r="C466"/>
  <c r="E465"/>
  <c r="C465"/>
  <c r="E464"/>
  <c r="C464"/>
  <c r="C463" s="1"/>
  <c r="E462"/>
  <c r="C462"/>
  <c r="E461"/>
  <c r="C461"/>
  <c r="E460"/>
  <c r="C460"/>
  <c r="E459"/>
  <c r="C459"/>
  <c r="E458"/>
  <c r="C458"/>
  <c r="E457"/>
  <c r="C457"/>
  <c r="E455"/>
  <c r="C455"/>
  <c r="E454"/>
  <c r="C454"/>
  <c r="E453"/>
  <c r="C453"/>
  <c r="E452"/>
  <c r="C452"/>
  <c r="C451" s="1"/>
  <c r="E451" s="1"/>
  <c r="E450"/>
  <c r="C450"/>
  <c r="E449"/>
  <c r="C449"/>
  <c r="E448"/>
  <c r="C448"/>
  <c r="E447"/>
  <c r="C447"/>
  <c r="E446"/>
  <c r="C446"/>
  <c r="E445"/>
  <c r="C445"/>
  <c r="E444"/>
  <c r="C444"/>
  <c r="C442"/>
  <c r="C441"/>
  <c r="C440"/>
  <c r="C439"/>
  <c r="C438"/>
  <c r="C436" s="1"/>
  <c r="C437"/>
  <c r="C435"/>
  <c r="C434"/>
  <c r="C433"/>
  <c r="C432"/>
  <c r="C431"/>
  <c r="C430"/>
  <c r="C429"/>
  <c r="C428"/>
  <c r="C427" s="1"/>
  <c r="C426" s="1"/>
  <c r="C425"/>
  <c r="E425" s="1"/>
  <c r="C424"/>
  <c r="C423" s="1"/>
  <c r="E423" s="1"/>
  <c r="C422"/>
  <c r="C420"/>
  <c r="C418" s="1"/>
  <c r="E418" s="1"/>
  <c r="C419"/>
  <c r="E419" s="1"/>
  <c r="C417"/>
  <c r="E417" s="1"/>
  <c r="C416"/>
  <c r="C415" s="1"/>
  <c r="E415" s="1"/>
  <c r="C414"/>
  <c r="C412" s="1"/>
  <c r="C413"/>
  <c r="E413" s="1"/>
  <c r="C410"/>
  <c r="E410" s="1"/>
  <c r="C409"/>
  <c r="E409" s="1"/>
  <c r="C408"/>
  <c r="E408" s="1"/>
  <c r="C407"/>
  <c r="E407" s="1"/>
  <c r="C406"/>
  <c r="E406" s="1"/>
  <c r="C403"/>
  <c r="E403" s="1"/>
  <c r="C401"/>
  <c r="E401" s="1"/>
  <c r="C400"/>
  <c r="E400" s="1"/>
  <c r="C399"/>
  <c r="E399" s="1"/>
  <c r="C398"/>
  <c r="E398" s="1"/>
  <c r="C397"/>
  <c r="C396" s="1"/>
  <c r="C394"/>
  <c r="E394" s="1"/>
  <c r="C393"/>
  <c r="E393" s="1"/>
  <c r="C391"/>
  <c r="C390"/>
  <c r="E390" s="1"/>
  <c r="C388"/>
  <c r="E388" s="1"/>
  <c r="C387"/>
  <c r="C385" s="1"/>
  <c r="E385" s="1"/>
  <c r="C386"/>
  <c r="E386" s="1"/>
  <c r="C384"/>
  <c r="E384" s="1"/>
  <c r="C383"/>
  <c r="C381" s="1"/>
  <c r="C382"/>
  <c r="E382" s="1"/>
  <c r="C379"/>
  <c r="E379" s="1"/>
  <c r="C378"/>
  <c r="E378" s="1"/>
  <c r="C377"/>
  <c r="E377" s="1"/>
  <c r="C375"/>
  <c r="E375" s="1"/>
  <c r="C374"/>
  <c r="E374" s="1"/>
  <c r="C373"/>
  <c r="C372" s="1"/>
  <c r="C370"/>
  <c r="E370" s="1"/>
  <c r="C369"/>
  <c r="C367" s="1"/>
  <c r="E367" s="1"/>
  <c r="C368"/>
  <c r="E368" s="1"/>
  <c r="C366"/>
  <c r="E366" s="1"/>
  <c r="C365"/>
  <c r="C363" s="1"/>
  <c r="C364"/>
  <c r="E364" s="1"/>
  <c r="C361"/>
  <c r="E361" s="1"/>
  <c r="C360"/>
  <c r="E360" s="1"/>
  <c r="C359"/>
  <c r="E359" s="1"/>
  <c r="C357"/>
  <c r="E357" s="1"/>
  <c r="C356"/>
  <c r="E356" s="1"/>
  <c r="C355"/>
  <c r="C354" s="1"/>
  <c r="E354" s="1"/>
  <c r="C353"/>
  <c r="E353" s="1"/>
  <c r="C352"/>
  <c r="E352" s="1"/>
  <c r="C351"/>
  <c r="E351" s="1"/>
  <c r="C346"/>
  <c r="E346" s="1"/>
  <c r="C345"/>
  <c r="C343" s="1"/>
  <c r="E343" s="1"/>
  <c r="C344"/>
  <c r="E344" s="1"/>
  <c r="C342"/>
  <c r="E342" s="1"/>
  <c r="C341"/>
  <c r="E341" s="1"/>
  <c r="C339"/>
  <c r="E339" s="1"/>
  <c r="C337"/>
  <c r="E337" s="1"/>
  <c r="C336"/>
  <c r="E336" s="1"/>
  <c r="C335"/>
  <c r="E335" s="1"/>
  <c r="C334"/>
  <c r="E334" s="1"/>
  <c r="C333"/>
  <c r="E333" s="1"/>
  <c r="C332"/>
  <c r="E332" s="1"/>
  <c r="C331"/>
  <c r="C330" s="1"/>
  <c r="E330" s="1"/>
  <c r="C329"/>
  <c r="C327" s="1"/>
  <c r="E327" s="1"/>
  <c r="C328"/>
  <c r="E328" s="1"/>
  <c r="C326"/>
  <c r="E326" s="1"/>
  <c r="C325"/>
  <c r="C323" s="1"/>
  <c r="E323" s="1"/>
  <c r="C324"/>
  <c r="E324" s="1"/>
  <c r="C322"/>
  <c r="E322" s="1"/>
  <c r="C321"/>
  <c r="E321" s="1"/>
  <c r="C320"/>
  <c r="E320" s="1"/>
  <c r="C319"/>
  <c r="C317" s="1"/>
  <c r="E317" s="1"/>
  <c r="C318"/>
  <c r="E318" s="1"/>
  <c r="C316"/>
  <c r="E316" s="1"/>
  <c r="C315"/>
  <c r="C314" s="1"/>
  <c r="E314" s="1"/>
  <c r="C313"/>
  <c r="C311" s="1"/>
  <c r="E311" s="1"/>
  <c r="C312"/>
  <c r="E312" s="1"/>
  <c r="C310"/>
  <c r="E310" s="1"/>
  <c r="C309"/>
  <c r="C308" s="1"/>
  <c r="E308" s="1"/>
  <c r="C307"/>
  <c r="C305" s="1"/>
  <c r="E305" s="1"/>
  <c r="C306"/>
  <c r="E306" s="1"/>
  <c r="C304"/>
  <c r="E304" s="1"/>
  <c r="C303"/>
  <c r="E303" s="1"/>
  <c r="C302"/>
  <c r="E302" s="1"/>
  <c r="C301"/>
  <c r="E301" s="1"/>
  <c r="C300"/>
  <c r="E300" s="1"/>
  <c r="C299"/>
  <c r="E299" s="1"/>
  <c r="C298"/>
  <c r="E298" s="1"/>
  <c r="C297"/>
  <c r="E297" s="1"/>
  <c r="C296"/>
  <c r="E296" s="1"/>
  <c r="C295"/>
  <c r="C294" s="1"/>
  <c r="C291"/>
  <c r="E291" s="1"/>
  <c r="C290"/>
  <c r="E290" s="1"/>
  <c r="C289"/>
  <c r="E289" s="1"/>
  <c r="C288"/>
  <c r="C286" s="1"/>
  <c r="C287"/>
  <c r="E287" s="1"/>
  <c r="C285"/>
  <c r="E285" s="1"/>
  <c r="C283"/>
  <c r="E283" s="1"/>
  <c r="C282"/>
  <c r="C281"/>
  <c r="E281" s="1"/>
  <c r="C279"/>
  <c r="E279" s="1"/>
  <c r="C278"/>
  <c r="C276" s="1"/>
  <c r="E276" s="1"/>
  <c r="C277"/>
  <c r="E277" s="1"/>
  <c r="C275"/>
  <c r="E275" s="1"/>
  <c r="C274"/>
  <c r="E274" s="1"/>
  <c r="C273"/>
  <c r="E273" s="1"/>
  <c r="C272"/>
  <c r="E272" s="1"/>
  <c r="C271"/>
  <c r="E271" s="1"/>
  <c r="C270"/>
  <c r="E270" s="1"/>
  <c r="C268"/>
  <c r="C267"/>
  <c r="E267" s="1"/>
  <c r="C265"/>
  <c r="E265" s="1"/>
  <c r="C264"/>
  <c r="E264" s="1"/>
  <c r="C263"/>
  <c r="E263" s="1"/>
  <c r="C262"/>
  <c r="E262" s="1"/>
  <c r="C261"/>
  <c r="E261" s="1"/>
  <c r="C260"/>
  <c r="E260" s="1"/>
  <c r="C257"/>
  <c r="E257" s="1"/>
  <c r="C255"/>
  <c r="E255" s="1"/>
  <c r="C254"/>
  <c r="E254" s="1"/>
  <c r="C253"/>
  <c r="E253" s="1"/>
  <c r="C252"/>
  <c r="E252" s="1"/>
  <c r="C250"/>
  <c r="E250" s="1"/>
  <c r="C249"/>
  <c r="E249" s="1"/>
  <c r="C248"/>
  <c r="E248" s="1"/>
  <c r="C247"/>
  <c r="E247" s="1"/>
  <c r="C246"/>
  <c r="C244" s="1"/>
  <c r="E244" s="1"/>
  <c r="C245"/>
  <c r="E245" s="1"/>
  <c r="C243"/>
  <c r="E243" s="1"/>
  <c r="C242"/>
  <c r="E242" s="1"/>
  <c r="C241"/>
  <c r="E241" s="1"/>
  <c r="C240"/>
  <c r="E240" s="1"/>
  <c r="C239"/>
  <c r="E239" s="1"/>
  <c r="C238"/>
  <c r="E238" s="1"/>
  <c r="C236"/>
  <c r="E236" s="1"/>
  <c r="C234"/>
  <c r="E234" s="1"/>
  <c r="C233"/>
  <c r="E233" s="1"/>
  <c r="C232"/>
  <c r="C230" s="1"/>
  <c r="E230" s="1"/>
  <c r="C231"/>
  <c r="E231" s="1"/>
  <c r="C228"/>
  <c r="E228" s="1"/>
  <c r="C227"/>
  <c r="C224" s="1"/>
  <c r="E224" s="1"/>
  <c r="C225"/>
  <c r="E225" s="1"/>
  <c r="C222"/>
  <c r="E222" s="1"/>
  <c r="C221"/>
  <c r="E221" s="1"/>
  <c r="C220"/>
  <c r="E220" s="1"/>
  <c r="C218"/>
  <c r="E218" s="1"/>
  <c r="C216"/>
  <c r="E216" s="1"/>
  <c r="C215"/>
  <c r="E215" s="1"/>
  <c r="C214"/>
  <c r="E214" s="1"/>
  <c r="C213"/>
  <c r="E213" s="1"/>
  <c r="C212"/>
  <c r="C209"/>
  <c r="E209" s="1"/>
  <c r="C208"/>
  <c r="E208" s="1"/>
  <c r="C207"/>
  <c r="E207" s="1"/>
  <c r="C206"/>
  <c r="E206" s="1"/>
  <c r="C205"/>
  <c r="E205" s="1"/>
  <c r="C204"/>
  <c r="E204" s="1"/>
  <c r="C202"/>
  <c r="C200"/>
  <c r="E200" s="1"/>
  <c r="C199"/>
  <c r="E199" s="1"/>
  <c r="C198"/>
  <c r="C195"/>
  <c r="E195" s="1"/>
  <c r="C194"/>
  <c r="C191" s="1"/>
  <c r="E191" s="1"/>
  <c r="C193"/>
  <c r="E193" s="1"/>
  <c r="C190"/>
  <c r="E190" s="1"/>
  <c r="C189"/>
  <c r="E189" s="1"/>
  <c r="C188"/>
  <c r="E188" s="1"/>
  <c r="C187"/>
  <c r="E187" s="1"/>
  <c r="C186"/>
  <c r="C183"/>
  <c r="E183" s="1"/>
  <c r="C182"/>
  <c r="E182" s="1"/>
  <c r="C181"/>
  <c r="E181" s="1"/>
  <c r="C180"/>
  <c r="E180" s="1"/>
  <c r="C179"/>
  <c r="E179" s="1"/>
  <c r="C178"/>
  <c r="E178" s="1"/>
  <c r="C177"/>
  <c r="E177" s="1"/>
  <c r="C175"/>
  <c r="E175" s="1"/>
  <c r="C174"/>
  <c r="E174" s="1"/>
  <c r="C173"/>
  <c r="E173" s="1"/>
  <c r="C172"/>
  <c r="E172" s="1"/>
  <c r="C171"/>
  <c r="E171" s="1"/>
  <c r="C169"/>
  <c r="E169" s="1"/>
  <c r="C168"/>
  <c r="E168" s="1"/>
  <c r="C167"/>
  <c r="E167" s="1"/>
  <c r="C166"/>
  <c r="E166" s="1"/>
  <c r="C165"/>
  <c r="E165" s="1"/>
  <c r="C164"/>
  <c r="C159"/>
  <c r="E159" s="1"/>
  <c r="C158"/>
  <c r="E158" s="1"/>
  <c r="C157"/>
  <c r="E157" s="1"/>
  <c r="C156"/>
  <c r="E156" s="1"/>
  <c r="C155"/>
  <c r="E155" s="1"/>
  <c r="C154"/>
  <c r="E154" s="1"/>
  <c r="C153"/>
  <c r="E153" s="1"/>
  <c r="C151"/>
  <c r="E151" s="1"/>
  <c r="C150"/>
  <c r="C147"/>
  <c r="E147" s="1"/>
  <c r="C146"/>
  <c r="E146" s="1"/>
  <c r="C145"/>
  <c r="E145" s="1"/>
  <c r="C144"/>
  <c r="E144" s="1"/>
  <c r="C143"/>
  <c r="E143" s="1"/>
  <c r="C142"/>
  <c r="E142" s="1"/>
  <c r="C141"/>
  <c r="E141" s="1"/>
  <c r="C140"/>
  <c r="E140" s="1"/>
  <c r="C137"/>
  <c r="C133"/>
  <c r="E133" s="1"/>
  <c r="C132"/>
  <c r="E132" s="1"/>
  <c r="C131"/>
  <c r="E131" s="1"/>
  <c r="C126"/>
  <c r="E126" s="1"/>
  <c r="C125"/>
  <c r="E125" s="1"/>
  <c r="C124"/>
  <c r="E124" s="1"/>
  <c r="C122"/>
  <c r="E122" s="1"/>
  <c r="C121"/>
  <c r="E121" s="1"/>
  <c r="C120"/>
  <c r="E120" s="1"/>
  <c r="C119"/>
  <c r="E119" s="1"/>
  <c r="C118"/>
  <c r="E118" s="1"/>
  <c r="C117"/>
  <c r="E117" s="1"/>
  <c r="C116"/>
  <c r="E116" s="1"/>
  <c r="C114"/>
  <c r="E114" s="1"/>
  <c r="C113"/>
  <c r="E113" s="1"/>
  <c r="C112"/>
  <c r="E112" s="1"/>
  <c r="C110"/>
  <c r="E110" s="1"/>
  <c r="C106"/>
  <c r="E106" s="1"/>
  <c r="C105"/>
  <c r="E105" s="1"/>
  <c r="C104"/>
  <c r="E104" s="1"/>
  <c r="C103"/>
  <c r="E103" s="1"/>
  <c r="C102"/>
  <c r="E102" s="1"/>
  <c r="C101"/>
  <c r="E101" s="1"/>
  <c r="C100"/>
  <c r="E100" s="1"/>
  <c r="C98"/>
  <c r="E98" s="1"/>
  <c r="C97"/>
  <c r="E97" s="1"/>
  <c r="C96"/>
  <c r="E96" s="1"/>
  <c r="C94"/>
  <c r="E94" s="1"/>
  <c r="C93"/>
  <c r="E93" s="1"/>
  <c r="C91"/>
  <c r="E91" s="1"/>
  <c r="C88"/>
  <c r="E88" s="1"/>
  <c r="C87"/>
  <c r="E87" s="1"/>
  <c r="C86"/>
  <c r="E86" s="1"/>
  <c r="C85"/>
  <c r="E85" s="1"/>
  <c r="C84"/>
  <c r="E84" s="1"/>
  <c r="C83"/>
  <c r="E83" s="1"/>
  <c r="C81"/>
  <c r="E81" s="1"/>
  <c r="C76"/>
  <c r="E76" s="1"/>
  <c r="C75"/>
  <c r="E75" s="1"/>
  <c r="C74"/>
  <c r="E74" s="1"/>
  <c r="C73"/>
  <c r="E73" s="1"/>
  <c r="C72"/>
  <c r="E72" s="1"/>
  <c r="C70"/>
  <c r="E70" s="1"/>
  <c r="C68"/>
  <c r="E68" s="1"/>
  <c r="C67"/>
  <c r="E67" s="1"/>
  <c r="C66"/>
  <c r="E66" s="1"/>
  <c r="C65"/>
  <c r="E65" s="1"/>
  <c r="C64"/>
  <c r="E64" s="1"/>
  <c r="C63"/>
  <c r="E63" s="1"/>
  <c r="C62"/>
  <c r="E62" s="1"/>
  <c r="C61"/>
  <c r="E61" s="1"/>
  <c r="C59"/>
  <c r="E59" s="1"/>
  <c r="C58"/>
  <c r="E58" s="1"/>
  <c r="C57"/>
  <c r="E57" s="1"/>
  <c r="C56"/>
  <c r="E56" s="1"/>
  <c r="C54"/>
  <c r="E54" s="1"/>
  <c r="C53"/>
  <c r="E53" s="1"/>
  <c r="C52"/>
  <c r="E52" s="1"/>
  <c r="C51"/>
  <c r="E51" s="1"/>
  <c r="C50"/>
  <c r="E50" s="1"/>
  <c r="C49"/>
  <c r="E49" s="1"/>
  <c r="C48"/>
  <c r="E48" s="1"/>
  <c r="C47"/>
  <c r="E47" s="1"/>
  <c r="C43"/>
  <c r="E43" s="1"/>
  <c r="C42"/>
  <c r="E42" s="1"/>
  <c r="C41"/>
  <c r="E41" s="1"/>
  <c r="C40"/>
  <c r="E40" s="1"/>
  <c r="C38"/>
  <c r="C37"/>
  <c r="C36" s="1"/>
  <c r="E35"/>
  <c r="C35"/>
  <c r="E34"/>
  <c r="C34"/>
  <c r="E33"/>
  <c r="C33"/>
  <c r="C32"/>
  <c r="C30" s="1"/>
  <c r="E30" s="1"/>
  <c r="C31"/>
  <c r="E29"/>
  <c r="C29"/>
  <c r="C28"/>
  <c r="C27"/>
  <c r="E27" s="1"/>
  <c r="C26"/>
  <c r="E26" s="1"/>
  <c r="C25"/>
  <c r="E25" s="1"/>
  <c r="C24"/>
  <c r="E24" s="1"/>
  <c r="C19"/>
  <c r="E19" s="1"/>
  <c r="C18"/>
  <c r="E18" s="1"/>
  <c r="C16"/>
  <c r="E16" s="1"/>
  <c r="C15"/>
  <c r="E15" s="1"/>
  <c r="C14"/>
  <c r="E14" s="1"/>
  <c r="C13"/>
  <c r="E13" s="1"/>
  <c r="C12"/>
  <c r="E12" s="1"/>
  <c r="C11"/>
  <c r="E11" s="1"/>
  <c r="C10"/>
  <c r="E10" s="1"/>
  <c r="E150" l="1"/>
  <c r="C148"/>
  <c r="E148" s="1"/>
  <c r="E164"/>
  <c r="C163"/>
  <c r="C362"/>
  <c r="E362" s="1"/>
  <c r="E363"/>
  <c r="C380"/>
  <c r="E380" s="1"/>
  <c r="E381"/>
  <c r="C185"/>
  <c r="E185" s="1"/>
  <c r="E186"/>
  <c r="E198"/>
  <c r="C196"/>
  <c r="E196" s="1"/>
  <c r="E468"/>
  <c r="C9"/>
  <c r="C92"/>
  <c r="C111"/>
  <c r="E111" s="1"/>
  <c r="C115"/>
  <c r="E115" s="1"/>
  <c r="C123"/>
  <c r="E123" s="1"/>
  <c r="C139"/>
  <c r="E137"/>
  <c r="C134"/>
  <c r="E134" s="1"/>
  <c r="C201"/>
  <c r="E201" s="1"/>
  <c r="E202"/>
  <c r="C23"/>
  <c r="E23" s="1"/>
  <c r="C60"/>
  <c r="E60" s="1"/>
  <c r="C82"/>
  <c r="E82" s="1"/>
  <c r="C95"/>
  <c r="E95" s="1"/>
  <c r="C99"/>
  <c r="E99" s="1"/>
  <c r="C130"/>
  <c r="C152"/>
  <c r="E152" s="1"/>
  <c r="C170"/>
  <c r="E170" s="1"/>
  <c r="C421"/>
  <c r="E421" s="1"/>
  <c r="C491"/>
  <c r="E491" s="1"/>
  <c r="C521"/>
  <c r="E212"/>
  <c r="C211"/>
  <c r="E211" s="1"/>
  <c r="C284"/>
  <c r="E284" s="1"/>
  <c r="E286"/>
  <c r="E294"/>
  <c r="C293"/>
  <c r="E293" s="1"/>
  <c r="E372"/>
  <c r="C371"/>
  <c r="E371" s="1"/>
  <c r="E396"/>
  <c r="E412"/>
  <c r="C411"/>
  <c r="E411" s="1"/>
  <c r="E463"/>
  <c r="C456"/>
  <c r="E456" s="1"/>
  <c r="C39"/>
  <c r="E39" s="1"/>
  <c r="C55"/>
  <c r="E55" s="1"/>
  <c r="C280"/>
  <c r="E280" s="1"/>
  <c r="C489"/>
  <c r="C217"/>
  <c r="E217" s="1"/>
  <c r="C235"/>
  <c r="E235" s="1"/>
  <c r="C237"/>
  <c r="E237" s="1"/>
  <c r="C251"/>
  <c r="E251" s="1"/>
  <c r="C259"/>
  <c r="E259" s="1"/>
  <c r="C269"/>
  <c r="E269" s="1"/>
  <c r="C340"/>
  <c r="E340" s="1"/>
  <c r="C350"/>
  <c r="C358"/>
  <c r="E358" s="1"/>
  <c r="C376"/>
  <c r="E376" s="1"/>
  <c r="C392"/>
  <c r="E392" s="1"/>
  <c r="C405"/>
  <c r="C472"/>
  <c r="E472" s="1"/>
  <c r="C478"/>
  <c r="E478" s="1"/>
  <c r="E227"/>
  <c r="E232"/>
  <c r="E246"/>
  <c r="E268"/>
  <c r="E278"/>
  <c r="E282"/>
  <c r="E288"/>
  <c r="E295"/>
  <c r="E307"/>
  <c r="E309"/>
  <c r="E313"/>
  <c r="E315"/>
  <c r="E319"/>
  <c r="E325"/>
  <c r="E329"/>
  <c r="E331"/>
  <c r="E345"/>
  <c r="E355"/>
  <c r="E365"/>
  <c r="E369"/>
  <c r="E373"/>
  <c r="E383"/>
  <c r="E387"/>
  <c r="E391"/>
  <c r="E397"/>
  <c r="E414"/>
  <c r="E416"/>
  <c r="E420"/>
  <c r="E422"/>
  <c r="E424"/>
  <c r="E469"/>
  <c r="E483"/>
  <c r="E490"/>
  <c r="E492"/>
  <c r="E494"/>
  <c r="E498"/>
  <c r="E507"/>
  <c r="E522"/>
  <c r="E526"/>
  <c r="E528"/>
  <c r="E548"/>
  <c r="E554"/>
  <c r="E194"/>
  <c r="E130" l="1"/>
  <c r="C338"/>
  <c r="E338" s="1"/>
  <c r="C389"/>
  <c r="E389" s="1"/>
  <c r="C17"/>
  <c r="E17" s="1"/>
  <c r="C46"/>
  <c r="E489"/>
  <c r="E139"/>
  <c r="C138"/>
  <c r="E138" s="1"/>
  <c r="E92"/>
  <c r="C90"/>
  <c r="E90" s="1"/>
  <c r="E405"/>
  <c r="C404"/>
  <c r="E350"/>
  <c r="C349"/>
  <c r="C443"/>
  <c r="E443" s="1"/>
  <c r="C467"/>
  <c r="E521"/>
  <c r="C518"/>
  <c r="E9"/>
  <c r="C8"/>
  <c r="E163"/>
  <c r="C162"/>
  <c r="C266"/>
  <c r="E266" s="1"/>
  <c r="E162" l="1"/>
  <c r="C161"/>
  <c r="E349"/>
  <c r="C348"/>
  <c r="C516"/>
  <c r="E518"/>
  <c r="E8"/>
  <c r="C7"/>
  <c r="E404"/>
  <c r="C395"/>
  <c r="E395" s="1"/>
  <c r="E46"/>
  <c r="C45"/>
  <c r="C129"/>
  <c r="E7" l="1"/>
  <c r="E129"/>
  <c r="C128"/>
  <c r="E516"/>
  <c r="C488"/>
  <c r="E161"/>
  <c r="C160"/>
  <c r="E160" s="1"/>
  <c r="E45"/>
  <c r="C44"/>
  <c r="E44" s="1"/>
  <c r="E348"/>
  <c r="C347"/>
  <c r="E347" s="1"/>
  <c r="E128" l="1"/>
  <c r="C127"/>
  <c r="E127" s="1"/>
  <c r="C6"/>
  <c r="E6" l="1"/>
  <c r="C5"/>
  <c r="C4" s="1"/>
</calcChain>
</file>

<file path=xl/sharedStrings.xml><?xml version="1.0" encoding="utf-8"?>
<sst xmlns="http://schemas.openxmlformats.org/spreadsheetml/2006/main" count="1108" uniqueCount="1108">
  <si>
    <t>Area Sanitaria</t>
  </si>
  <si>
    <t>ZZ9999</t>
  </si>
  <si>
    <t>RISULTATO DI ESERCIZIO</t>
  </si>
  <si>
    <t>XA0000</t>
  </si>
  <si>
    <t>Risultato prima delle imposte (A - B +/- C +/- D +/- E)</t>
  </si>
  <si>
    <t>AZ9999</t>
  </si>
  <si>
    <t>Totale valore della produzione (A)</t>
  </si>
  <si>
    <t>AA0010</t>
  </si>
  <si>
    <t>A.1)  Contributi in c/esercizio</t>
  </si>
  <si>
    <t>AA0020</t>
  </si>
  <si>
    <t>A.1.A)  Contributi da Regione o Prov. Aut. per quota F.S. regionale</t>
  </si>
  <si>
    <t>AA0030</t>
  </si>
  <si>
    <t>A.1.A.1)  da Regione o Prov. Aut. per quota F.S. regionale indistinto</t>
  </si>
  <si>
    <t>AA0031</t>
  </si>
  <si>
    <t>A.1.A.1.1)  da Regione o Prov. Aut. per quota F.S.R. a titolo di indistinta - quota capitaria</t>
  </si>
  <si>
    <t>AA0032</t>
  </si>
  <si>
    <t>A.1.A.1.2)  da Regione o Prov. Aut. per quota F.S.R. a titolo di indistinta - finanziamento a funzione</t>
  </si>
  <si>
    <t>AA0033</t>
  </si>
  <si>
    <t>A.1.A.1.3)  da Regione o Prov. Aut. per quota F.S.R. a titolo di indistinta - fondo investimenti</t>
  </si>
  <si>
    <t>AA0034</t>
  </si>
  <si>
    <t>A.1.A.1.4)  da Regione o Prov. Aut. per quota F.S.R. a titolo di indistinta - finanziamenti aggiuntivi - piani di rientro - riduzione disequilibrio</t>
  </si>
  <si>
    <t>AA0035</t>
  </si>
  <si>
    <t>A.1.A.1.5)  da Regione o Prov. Aut. per quota F.S.R. a titolo di indistinta - altro</t>
  </si>
  <si>
    <t>AA0036</t>
  </si>
  <si>
    <t>A.1.A.1.6)  da Regione o Prov. Aut. per quota F.S.R. a titolo di vincolati regionali</t>
  </si>
  <si>
    <t>AA0040</t>
  </si>
  <si>
    <t>A.1.A.2)  da Regione o Prov. Aut. per quota F.S. regionale vincolato</t>
  </si>
  <si>
    <t>AA0050</t>
  </si>
  <si>
    <t>A.1.B)  Contributi c/esercizio (extra fondo)</t>
  </si>
  <si>
    <t>AA0060</t>
  </si>
  <si>
    <t>A.1.B.1)  da Regione o Prov. Aut. (extra fondo)</t>
  </si>
  <si>
    <t>AA0070</t>
  </si>
  <si>
    <t>A.1.B.1.1)  Contributi da Regione o Prov. Aut. (extra fondo) vincolati</t>
  </si>
  <si>
    <t>AA0080</t>
  </si>
  <si>
    <t>A.1.B.1.2)  Contributi da Regione o Prov. Aut. (extra fondo) - Risorse aggiuntive da bilancio regionale a titolo di copertura LEA</t>
  </si>
  <si>
    <t>AA0090</t>
  </si>
  <si>
    <t>A.1.B.1.3)  Contributi da Regione o Prov. Aut. (extra fondo) - Risorse aggiuntive da bilancio regionale a titolo di copertura extra LEA</t>
  </si>
  <si>
    <t>AA0100</t>
  </si>
  <si>
    <t>A.1.B.1.4)  Contributi da Regione o Prov. Aut. (extra fondo) - Altro</t>
  </si>
  <si>
    <t>AA0110</t>
  </si>
  <si>
    <t>A.1.B.2)  Contributi da Aziende sanitarie pubbliche della Regione o Prov. Aut. (extra fondo)</t>
  </si>
  <si>
    <t>AA0120</t>
  </si>
  <si>
    <t>A.1.B.2.1)  Contributi da Aziende sanitarie pubbliche della Regione o Prov. Aut. (extra fondo) vincolati</t>
  </si>
  <si>
    <t>AA0130</t>
  </si>
  <si>
    <t>A.1.B.2.2)  Contributi da Aziende sanitarie pubbliche della Regione o Prov. Aut. (extra fondo) altro</t>
  </si>
  <si>
    <t>AA0140</t>
  </si>
  <si>
    <t>A.1.B.3)  Contributi da altri soggetti pubblici (extra fondo)</t>
  </si>
  <si>
    <t>AA0150</t>
  </si>
  <si>
    <t>A.1.B.3.1)  Contributi da altri soggetti pubblici (extra fondo) vincolati</t>
  </si>
  <si>
    <t>AA0160</t>
  </si>
  <si>
    <t>A.1.B.3.2)  Contributi da altri soggetti pubblici (extra fondo) L. 210/92</t>
  </si>
  <si>
    <t>AA0170</t>
  </si>
  <si>
    <t>A.1.B.3.3)  Contributi da altri soggetti pubblici (extra fondo) altro</t>
  </si>
  <si>
    <t>AA0180</t>
  </si>
  <si>
    <t>A.1.C)  Contributi c/esercizio per ricerca</t>
  </si>
  <si>
    <t>AA0190</t>
  </si>
  <si>
    <t>A.1.C.1)  Contributi da Ministero della Salute per ricerca corrente</t>
  </si>
  <si>
    <t>AA0200</t>
  </si>
  <si>
    <t>A.1.C.2)  Contributi da Ministero della Salute per ricerca finalizzata</t>
  </si>
  <si>
    <t>AA0210</t>
  </si>
  <si>
    <t>A.1.C.3)  Contributi da Regione ed altri soggetti pubblici per ricerca</t>
  </si>
  <si>
    <t>AA0220</t>
  </si>
  <si>
    <t>A.1.C.4)  Contributi da privati per ricerca</t>
  </si>
  <si>
    <t>AA0230</t>
  </si>
  <si>
    <t>A.1.D)  Contributi c/esercizio da privati</t>
  </si>
  <si>
    <t>AA0240</t>
  </si>
  <si>
    <t>A.2)  Rettifica contributi c/esercizio per destinazione ad investimenti</t>
  </si>
  <si>
    <t>AA0250</t>
  </si>
  <si>
    <t>A.2.A)  Rettifica contributi in c/esercizio per destinazione ad investimenti - da Regione o Prov. Aut. per quota F.S. regionale</t>
  </si>
  <si>
    <t>AA0260</t>
  </si>
  <si>
    <t>A.2.B)  Rettifica contributi in c/esercizio per destinazione ad investimenti - altri contributi</t>
  </si>
  <si>
    <t>AA0270</t>
  </si>
  <si>
    <t>A.3) Utilizzo fondi per quote inutilizzate contributi vincolati di esercizi precedenti</t>
  </si>
  <si>
    <t>AA0280</t>
  </si>
  <si>
    <t>A.3.A)  Utilizzo fondi per quote inutilizzate contributi di esercizi precedenti da Regione o Prov. Aut. per quota F.S. regionale vincolato</t>
  </si>
  <si>
    <t>AA0290</t>
  </si>
  <si>
    <t>A.3.B) Utilizzo fondi per quote inutilizzate contributi di esercizi precedenti da soggetti pubblici (extra fondo) vincolati</t>
  </si>
  <si>
    <t>AA0300</t>
  </si>
  <si>
    <t>A.3.C)  Utilizzo fondi per quote inutilizzate contributi di esercizi precedenti per ricerca</t>
  </si>
  <si>
    <t>AA0310</t>
  </si>
  <si>
    <t>A.3.D) Utilizzo fondi per quote inutilizzate contributi vincolati di esercizi precedenti da privati</t>
  </si>
  <si>
    <t>AA0320</t>
  </si>
  <si>
    <t>A.4)  Ricavi per prestazioni sanitarie e sociosanitarie a rilevanza sanitaria</t>
  </si>
  <si>
    <t>AA0330</t>
  </si>
  <si>
    <t>A.4.A)  Ricavi per prestazioni sanitarie e sociosanitarie a rilevanza sanitaria erogate a soggetti pubblici</t>
  </si>
  <si>
    <t>AA0340</t>
  </si>
  <si>
    <t>A.4.A.1)  Ricavi per prestaz. sanitarie  e sociosanitarie a rilevanza sanitaria erogate ad Aziende sanitarie pubbliche della Regione</t>
  </si>
  <si>
    <t>AA0350</t>
  </si>
  <si>
    <t>A.4.A.1.1) Prestazioni di ricovero</t>
  </si>
  <si>
    <t>AA0360</t>
  </si>
  <si>
    <t>A.4.A.1.2) Prestazioni di specialistica ambulatoriale</t>
  </si>
  <si>
    <t>AA0370</t>
  </si>
  <si>
    <t>A.4.A.1.3) Prestazioni di psichiatria residenziale e semiresidenziale</t>
  </si>
  <si>
    <t>AA0380</t>
  </si>
  <si>
    <t>A.4.A.1.4) Prestazioni di File F</t>
  </si>
  <si>
    <t>AA0390</t>
  </si>
  <si>
    <t>A.4.A.1.5) Prestazioni servizi MMG, PLS, Contin. assistenziale</t>
  </si>
  <si>
    <t>AA0400</t>
  </si>
  <si>
    <t>A.4.A.1.6) Prestazioni servizi farmaceutica convenzionata</t>
  </si>
  <si>
    <t>AA0410</t>
  </si>
  <si>
    <t>A.4.A.1.7) Prestazioni termali</t>
  </si>
  <si>
    <t>AA0420</t>
  </si>
  <si>
    <t>A.4.A.1.8) Prestazioni trasporto ambulanze ed elisoccorso</t>
  </si>
  <si>
    <t>AA0430</t>
  </si>
  <si>
    <t>A.4.A.1.9) Altre prestazioni sanitarie e socio-sanitarie a rilevanza sanitaria</t>
  </si>
  <si>
    <t>AA0431</t>
  </si>
  <si>
    <t>A.4.A.1.9.A) Altre prestazioni sanitarie e socio-sanitarie a rilevanza sanitaria - RIABILITATIVA</t>
  </si>
  <si>
    <t>AA0432</t>
  </si>
  <si>
    <t>A.4.A.1.9.B) Altre prestazioni sanitarie e socio-sanitarie a rilevanza sanitaria - HOSPICE</t>
  </si>
  <si>
    <t>AA0433</t>
  </si>
  <si>
    <t>A.4.A.1.9.C) Altre prestazioni sanitarie e socio-sanitarie a rilevanza sanitaria</t>
  </si>
  <si>
    <t>AA0440</t>
  </si>
  <si>
    <t>A.4.A.2)   Ricavi per prestaz. sanitarie e sociosanitarie a rilevanza sanitaria erogate ad altri soggetti pubblici</t>
  </si>
  <si>
    <t>AA0450</t>
  </si>
  <si>
    <t>A.4.A.3)   Ricavi per prestaz. sanitarie e sociosanitarie a rilevanza sanitaria erogate a soggetti pubblici Extraregione</t>
  </si>
  <si>
    <t>AA0460</t>
  </si>
  <si>
    <t>A.4.A.3.1) Prestazioni di ricovero</t>
  </si>
  <si>
    <t>AA0470</t>
  </si>
  <si>
    <t>A.4.A.3.2) Prestazioni ambulatoriali</t>
  </si>
  <si>
    <t>AA0480</t>
  </si>
  <si>
    <t>A.4.A.3.3) Prestazioni di psichiatria non soggetta a compensazione (resid. e semiresid.)</t>
  </si>
  <si>
    <t>AA0490</t>
  </si>
  <si>
    <t>A.4.A.3.4) Prestazioni di File F</t>
  </si>
  <si>
    <t>AA0500</t>
  </si>
  <si>
    <t>A.4.A.3.5) Prestazioni servizi MMG, PLS, Contin. assistenziale Extraregione</t>
  </si>
  <si>
    <t>AA0510</t>
  </si>
  <si>
    <t>A.4.A.3.6) Prestazioni servizi farmaceutica convenzionata Extraregione</t>
  </si>
  <si>
    <t>AA0520</t>
  </si>
  <si>
    <t>A.4.A.3.7) Prestazioni termali Extraregione</t>
  </si>
  <si>
    <t>AA0530</t>
  </si>
  <si>
    <t>A.4.A.3.8) Prestazioni trasporto ambulanze ed elisoccorso Extraregione</t>
  </si>
  <si>
    <t>AA0540</t>
  </si>
  <si>
    <t>A.4.A.3.9) Altre prestazioni sanitarie e sociosanitarie a rilevanza sanitaria Extraregione</t>
  </si>
  <si>
    <t>AA0550</t>
  </si>
  <si>
    <t>A.4.A.3.10) Ricavi per cessione di emocomponenti e cellule staminali Extraregione</t>
  </si>
  <si>
    <t>AA0560</t>
  </si>
  <si>
    <t>A.4.A.3.11) Ricavi per differenziale tariffe TUC</t>
  </si>
  <si>
    <t>AA0570</t>
  </si>
  <si>
    <t>A.4.A.3.12) Altre prestazioni sanitarie e sociosanitarie a rilevanza sanitaria non soggette a compensazione Extraregione</t>
  </si>
  <si>
    <t>AA0580</t>
  </si>
  <si>
    <t>A.4.A.3.12.A) Prestazioni di assistenza riabilitativa non soggette a compensazione Extraregione</t>
  </si>
  <si>
    <t>AA0590</t>
  </si>
  <si>
    <t>A.4.A.3.12.B) Altre prestazioni sanitarie e socio-sanitarie a rilevanza sanitaria non soggette a compensazione Extraregione</t>
  </si>
  <si>
    <t>AA0600</t>
  </si>
  <si>
    <t>A.4.A.3.13) Altre prestazioni sanitarie a rilevanza sanitaria - Mobilità attiva Internazionale</t>
  </si>
  <si>
    <t>AA0610</t>
  </si>
  <si>
    <t>A.4.B)  Ricavi per prestazioni sanitarie e sociosanitarie a rilevanza sanitaria erogate da privati v/residenti Extraregione in compensazione (mobilità attiva)</t>
  </si>
  <si>
    <t>AA0620</t>
  </si>
  <si>
    <t>A.4.B.1)  Prestazioni di ricovero da priv. Extraregione in compensazione (mobilità attiva)</t>
  </si>
  <si>
    <t>AA0630</t>
  </si>
  <si>
    <t>A.4.B.2)  Prestazioni ambulatoriali da priv. Extraregione in compensazione  (mobilità attiva)</t>
  </si>
  <si>
    <t>AA0640</t>
  </si>
  <si>
    <t>A.4.B.3)  Prestazioni di File F da priv. Extraregione in compensazione (mobilità attiva)</t>
  </si>
  <si>
    <t>AA0650</t>
  </si>
  <si>
    <t>A.4.B.4)  Altre prestazioni sanitarie e sociosanitarie a rilevanza sanitaria erogate da privati v/residenti Extraregione in compensazione (mobilità attiva)</t>
  </si>
  <si>
    <t>AA0660</t>
  </si>
  <si>
    <t>A.4.C)  Ricavi per prestazioni sanitarie e sociosanitarie a rilevanza sanitaria erogate a privati</t>
  </si>
  <si>
    <t>AA0670</t>
  </si>
  <si>
    <t>A.4.D)  Ricavi per prestazioni sanitarie erogate in regime di intramoenia</t>
  </si>
  <si>
    <t>AA0680</t>
  </si>
  <si>
    <t>A.4.D.1)  Ricavi per prestazioni sanitarie intramoenia - Area ospedaliera</t>
  </si>
  <si>
    <t>AA0690</t>
  </si>
  <si>
    <t>A.4.D.2)  Ricavi per prestazioni sanitarie intramoenia - Area specialistica</t>
  </si>
  <si>
    <t>AA0700</t>
  </si>
  <si>
    <t>A.4.D.3)  Ricavi per prestazioni sanitarie intramoenia - Area sanità pubblica</t>
  </si>
  <si>
    <t>AA0710</t>
  </si>
  <si>
    <t>A.4.D.4)  Ricavi per prestazioni sanitarie intramoenia - Consulenze (ex art. 55 c.1 lett. c), d) ed ex art. 57-58)</t>
  </si>
  <si>
    <t>AA0720</t>
  </si>
  <si>
    <t>A.4.D.5)  Ricavi per prestazioni sanitarie intramoenia - Consulenze (ex art. 55 c.1 lett. c), d) ed ex art. 57-58) (Aziende sanitarie pubbliche della Regione)</t>
  </si>
  <si>
    <t>AA0730</t>
  </si>
  <si>
    <t>A.4.D.6)  Ricavi per prestazioni sanitarie intramoenia - Altro</t>
  </si>
  <si>
    <t>AA0740</t>
  </si>
  <si>
    <t>A.4.D.7)  Ricavi per prestazioni sanitarie intramoenia - Altro (Aziende sanitarie pubbliche della Regione)</t>
  </si>
  <si>
    <t>AA0750</t>
  </si>
  <si>
    <t>A.5) Concorsi, recuperi e rimborsi</t>
  </si>
  <si>
    <t>AA0760</t>
  </si>
  <si>
    <t>A.5.A) Rimborsi assicurativi</t>
  </si>
  <si>
    <t>AA0770</t>
  </si>
  <si>
    <t>A.5.B) Concorsi, recuperi e rimborsi da Regione</t>
  </si>
  <si>
    <t>AA0780</t>
  </si>
  <si>
    <t>A.5.B.1) Rimborso degli oneri stipendiali del personale dell'azienda in posizione di comando presso la Regione</t>
  </si>
  <si>
    <t>AA0790</t>
  </si>
  <si>
    <t>A.5.B.2) Altri concorsi, recuperi e rimborsi da parte della Regione</t>
  </si>
  <si>
    <t>AA0800</t>
  </si>
  <si>
    <t>A.5.C) Concorsi, recuperi e rimborsi da Aziende sanitarie pubbliche della Regione</t>
  </si>
  <si>
    <t>AA0810</t>
  </si>
  <si>
    <t>A.5.C.1) Rimborso degli oneri stipendiali del personale dipendente dell'azienda in posizione di comando presso Aziende sanitarie pubbliche della Regione</t>
  </si>
  <si>
    <t>AA0820</t>
  </si>
  <si>
    <t>A.5.C.2) Rimborsi per acquisto beni da parte di Aziende sanitarie pubbliche della Regione</t>
  </si>
  <si>
    <t>AA0830</t>
  </si>
  <si>
    <t>A.5.C.3) Altri concorsi, recuperi e rimborsi da parte di Aziende sanitarie pubbliche della Regione</t>
  </si>
  <si>
    <t>AA0840</t>
  </si>
  <si>
    <t>A.5.D) Concorsi, recuperi e rimborsi da altri soggetti pubblici</t>
  </si>
  <si>
    <t>AA0850</t>
  </si>
  <si>
    <t>A.5.D.1) Rimborso degli oneri stipendiali del personale dipendente dell'azienda in posizione di comando presso altri soggetti pubblici</t>
  </si>
  <si>
    <t>AA0860</t>
  </si>
  <si>
    <t>A.5.D.2) Rimborsi per acquisto beni da parte di altri soggetti pubblici</t>
  </si>
  <si>
    <t>AA0861</t>
  </si>
  <si>
    <t>A.5.D.2.A) Rimborsi per acquisto beni da parte di altri soggetti pubblici: emoderivati CRAT</t>
  </si>
  <si>
    <t>AA0862</t>
  </si>
  <si>
    <t>A.5.D.2.B) Rimborsi per acquisto beni da parte di altri soggetti pubblici: altro</t>
  </si>
  <si>
    <t>AA0870</t>
  </si>
  <si>
    <t>A.5.D.3) Altri concorsi, recuperi e rimborsi da parte di altri soggetti pubblici</t>
  </si>
  <si>
    <t>AA0880</t>
  </si>
  <si>
    <t>A.5.E) Concorsi, recuperi e rimborsi da privati</t>
  </si>
  <si>
    <t>AA0890</t>
  </si>
  <si>
    <t>A.5.E.1) Rimborso da aziende farmaceutiche per Pay back</t>
  </si>
  <si>
    <t>AA0900</t>
  </si>
  <si>
    <t>A.5.E.1.1) Pay-back per il superamento del tetto della spesa farmaceutica territoriale</t>
  </si>
  <si>
    <t>AA0910</t>
  </si>
  <si>
    <t>A.5.E.1.2) Pay-back per superamento del tetto della spesa farmaceutica ospedaliera</t>
  </si>
  <si>
    <t>AA0920</t>
  </si>
  <si>
    <t>A.5.E.1.3) Ulteriore Pay-back</t>
  </si>
  <si>
    <t>AA0930</t>
  </si>
  <si>
    <t>A.5.E.2) Altri concorsi, recuperi e rimborsi da privati</t>
  </si>
  <si>
    <t>AA0940</t>
  </si>
  <si>
    <t>A.6)  Compartecipazione alla spesa per prestazioni sanitarie (Ticket)</t>
  </si>
  <si>
    <t>AA0950</t>
  </si>
  <si>
    <t>A.6.A)  Compartecipazione alla spesa per prestazioni sanitarie - Ticket sulle prestazioni di specialistica ambulatoriale</t>
  </si>
  <si>
    <t>AA0960</t>
  </si>
  <si>
    <t>A.6.B)  Compartecipazione alla spesa per prestazioni sanitarie - Ticket sul pronto soccorso</t>
  </si>
  <si>
    <t>AA0970</t>
  </si>
  <si>
    <t>A.6.C)  Compartecipazione alla spesa per prestazioni sanitarie (Ticket) - Altro</t>
  </si>
  <si>
    <t>AA0980</t>
  </si>
  <si>
    <t>A.7)  Quota contributi c/capitale imputata all'esercizio</t>
  </si>
  <si>
    <t>AA0990</t>
  </si>
  <si>
    <t>A.7.A) Quota imputata all'esercizio dei finanziamenti per investimenti dallo Stato</t>
  </si>
  <si>
    <t>AA1000</t>
  </si>
  <si>
    <t>A.7.B)  Quota imputata all'esercizio dei finanziamenti per investimenti da Regione</t>
  </si>
  <si>
    <t>AA1010</t>
  </si>
  <si>
    <t>A.7.C)  Quota imputata all'esercizio dei finanziamenti per beni di prima dotazione</t>
  </si>
  <si>
    <t>AA1020</t>
  </si>
  <si>
    <t>A.7.D) Quota imputata all'esercizio dei contributi in c/ esercizio FSR destinati ad investimenti</t>
  </si>
  <si>
    <t>AA1030</t>
  </si>
  <si>
    <t>A.7.E) Quota imputata all'esercizio degli altri contributi in c/ esercizio destinati ad investimenti</t>
  </si>
  <si>
    <t>AA1040</t>
  </si>
  <si>
    <t>A.7.F) Quota imputata all'esercizio di altre poste del patrimonio netto</t>
  </si>
  <si>
    <t>AA1050</t>
  </si>
  <si>
    <t>A.8)  Incrementi delle immobilizzazioni per lavori interni</t>
  </si>
  <si>
    <t>AA1060</t>
  </si>
  <si>
    <t>A.9) Altri ricavi e proventi</t>
  </si>
  <si>
    <t>AA1070</t>
  </si>
  <si>
    <t>A.9.A) Ricavi per prestazioni non sanitarie</t>
  </si>
  <si>
    <t>AA1080</t>
  </si>
  <si>
    <t>A.9.B) Fitti attivi ed altri proventi da attività immobiliari</t>
  </si>
  <si>
    <t>AA1090</t>
  </si>
  <si>
    <t>A.9.C) Altri proventi diversi</t>
  </si>
  <si>
    <t>BZ9999</t>
  </si>
  <si>
    <t>Totale costi della produzione (B)</t>
  </si>
  <si>
    <t>BA0010</t>
  </si>
  <si>
    <t>B.1)  Acquisti di beni</t>
  </si>
  <si>
    <t>BA0020</t>
  </si>
  <si>
    <t>B.1.A)  Acquisti di beni sanitari</t>
  </si>
  <si>
    <t>BA0030</t>
  </si>
  <si>
    <t>B.1.A.1)  Prodotti farmaceutici ed emoderivati</t>
  </si>
  <si>
    <t>BA0040</t>
  </si>
  <si>
    <t>B.1.A.1.1) Medicinali con AIC, ad eccezione di vaccini ed emoderivati di produzione regionale</t>
  </si>
  <si>
    <t>BA0050</t>
  </si>
  <si>
    <t>B.1.A.1.2) Medicinali senza AIC</t>
  </si>
  <si>
    <t>BA0060</t>
  </si>
  <si>
    <t>B.1.A.1.3) Emoderivati di produzione regionale</t>
  </si>
  <si>
    <t>BA0070</t>
  </si>
  <si>
    <t>B.1.A.2)  Sangue ed emocomponenti</t>
  </si>
  <si>
    <t>BA0080</t>
  </si>
  <si>
    <t>B.1.A.2.1) da pubblico (Aziende sanitarie pubbliche della Regione) – Mobilità intraregionale</t>
  </si>
  <si>
    <t>BA0090</t>
  </si>
  <si>
    <t>B.1.A.2.2) da pubblico (Aziende sanitarie pubbliche extra Regione) – Mobilità extraregionale</t>
  </si>
  <si>
    <t>BA0100</t>
  </si>
  <si>
    <t>B.1.A.2.3) da altri soggetti</t>
  </si>
  <si>
    <t>BA0210</t>
  </si>
  <si>
    <t>B.1.A.3) Dispositivi medici</t>
  </si>
  <si>
    <t>BA0220</t>
  </si>
  <si>
    <t>B.1.A.3.1)  Dispositivi medici</t>
  </si>
  <si>
    <t>BA0221</t>
  </si>
  <si>
    <t>B.1.A.3.1.A)  Dispositivi protesici impiantabili</t>
  </si>
  <si>
    <t>BA0222</t>
  </si>
  <si>
    <t>B.1.A.3.1.B)  Dispositivi medici altro</t>
  </si>
  <si>
    <t>BA0230</t>
  </si>
  <si>
    <t>B.1.A.3.2)  Dispositivi medici impiantabili attivi</t>
  </si>
  <si>
    <t>BA0240</t>
  </si>
  <si>
    <t>B.1.A.3.3)  Dispositivi medico diagnostici in vitro (IVD)</t>
  </si>
  <si>
    <t>BA0250</t>
  </si>
  <si>
    <t>B.1.A.4)  Prodotti dietetici</t>
  </si>
  <si>
    <t>BA0260</t>
  </si>
  <si>
    <t>B.1.A.5)  Materiali per la profilassi (vaccini)</t>
  </si>
  <si>
    <t>BA0270</t>
  </si>
  <si>
    <t>B.1.A.6)  Prodotti chimici</t>
  </si>
  <si>
    <t>BA0280</t>
  </si>
  <si>
    <t>B.1.A.7)  Materiali e prodotti per uso veterinario</t>
  </si>
  <si>
    <t>BA0290</t>
  </si>
  <si>
    <t>B.1.A.8)  Altri beni e prodotti sanitari</t>
  </si>
  <si>
    <t>BA0291</t>
  </si>
  <si>
    <t>B.1.A.8.A)  Altri beni e prodotti sanitari: emoderivati CRAT</t>
  </si>
  <si>
    <t>BA0292</t>
  </si>
  <si>
    <t>B.1.A.8.B)  Altri beni e prodotti sanitari: altro</t>
  </si>
  <si>
    <t>BA0300</t>
  </si>
  <si>
    <t>B.1.A.9)  Beni e prodotti sanitari da Aziende sanitarie pubbliche della Regione</t>
  </si>
  <si>
    <t>BA0310</t>
  </si>
  <si>
    <t>B.1.B)  Acquisti di beni non sanitari</t>
  </si>
  <si>
    <t>BA0320</t>
  </si>
  <si>
    <t>B.1.B.1)  Prodotti alimentari</t>
  </si>
  <si>
    <t>BA0330</t>
  </si>
  <si>
    <t>B.1.B.2)  Materiali di guardaroba, di pulizia e di convivenza in genere</t>
  </si>
  <si>
    <t>BA0340</t>
  </si>
  <si>
    <t>B.1.B.3)  Combustibili, carburanti e lubrificanti</t>
  </si>
  <si>
    <t>BA0350</t>
  </si>
  <si>
    <t>B.1.B.4)  Supporti informatici e cancelleria</t>
  </si>
  <si>
    <t>BA0360</t>
  </si>
  <si>
    <t>B.1.B.5)  Materiale per la manutenzione</t>
  </si>
  <si>
    <t>BA0370</t>
  </si>
  <si>
    <t>B.1.B.6)  Altri beni e prodotti non sanitari</t>
  </si>
  <si>
    <t>BA0380</t>
  </si>
  <si>
    <t>B.1.B.7)  Beni e prodotti non sanitari da Aziende sanitarie pubbliche della Regione</t>
  </si>
  <si>
    <t>BA0390</t>
  </si>
  <si>
    <t>B.2)  Acquisti di servizi</t>
  </si>
  <si>
    <t>BA0400</t>
  </si>
  <si>
    <t>B.2.A)   Acquisti servizi sanitari</t>
  </si>
  <si>
    <t>BA0410</t>
  </si>
  <si>
    <t>B.2.A.1)   Acquisti servizi sanitari per medicina di base</t>
  </si>
  <si>
    <t>BA0420</t>
  </si>
  <si>
    <t>B.2.A.1.1) - da convenzione</t>
  </si>
  <si>
    <t>BA0430</t>
  </si>
  <si>
    <t>B.2.A.1.1.A) Costi per assistenza MMG</t>
  </si>
  <si>
    <t>BA0440</t>
  </si>
  <si>
    <t>B.2.A.1.1.B) Costi per assistenza PLS</t>
  </si>
  <si>
    <t>BA0450</t>
  </si>
  <si>
    <t>B.2.A.1.1.C) Costi per assistenza Continuità assistenziale</t>
  </si>
  <si>
    <t>BA0460</t>
  </si>
  <si>
    <t>B.2.A.1.1.D) Altro (medicina dei servizi, psicologi, medici 118, ecc)</t>
  </si>
  <si>
    <t>BA0470</t>
  </si>
  <si>
    <t>B.2.A.1.2) - da pubblico (Aziende sanitarie pubbliche della Regione) - Mobilità intraregionale</t>
  </si>
  <si>
    <t>BA0480</t>
  </si>
  <si>
    <t>B.2.A.1.3) - da pubblico (Aziende sanitarie pubbliche Extraregione) - Mobilità extraregionale</t>
  </si>
  <si>
    <t>BA0490</t>
  </si>
  <si>
    <t>B.2.A.2)   Acquisti servizi sanitari per farmaceutica</t>
  </si>
  <si>
    <t>BA0500</t>
  </si>
  <si>
    <t>B.2.A.2.1) - da convenzione</t>
  </si>
  <si>
    <t>BA0510</t>
  </si>
  <si>
    <t>B.2.A.2.2) - da pubblico (Aziende sanitarie pubbliche della Regione)- Mobilità intraregionale</t>
  </si>
  <si>
    <t>BA0520</t>
  </si>
  <si>
    <t>B.2.A.2.3) - da pubblico (Extraregione)</t>
  </si>
  <si>
    <t>BA0530</t>
  </si>
  <si>
    <t>B.2.A.3)   Acquisti servizi sanitari per assistenza specialistica ambulatoriale</t>
  </si>
  <si>
    <t>BA0540</t>
  </si>
  <si>
    <t>B.2.A.3.1) - da pubblico (Aziende sanitarie pubbliche della Regione)</t>
  </si>
  <si>
    <t>BA0550</t>
  </si>
  <si>
    <t>B.2.A.3.2) - da pubblico (altri soggetti pubbl. della Regione)</t>
  </si>
  <si>
    <t>BA0560</t>
  </si>
  <si>
    <t>B.2.A.3.3) - da pubblico (Extraregione)</t>
  </si>
  <si>
    <t>BA0570</t>
  </si>
  <si>
    <t>B.2.A.3.4) - da privato - Medici SUMAI</t>
  </si>
  <si>
    <t>BA0580</t>
  </si>
  <si>
    <t>B.2.A.3.5) - da privato</t>
  </si>
  <si>
    <t>BA0590</t>
  </si>
  <si>
    <t>B.2.A.3.5.A) Servizi sanitari per assistenza specialistica da IRCCS privati e Policlinici privati</t>
  </si>
  <si>
    <t>BA0600</t>
  </si>
  <si>
    <t>B.2.A.3.5.B) Servizi sanitari per assistenza specialistica da Ospedali Classificati privati</t>
  </si>
  <si>
    <t>BA0610</t>
  </si>
  <si>
    <t>B.2.A.3.5.C) Servizi sanitari per assistenza specialistica da Case di Cura private</t>
  </si>
  <si>
    <t>BA0620</t>
  </si>
  <si>
    <t>B.2.A.3.5.D) Servizi sanitari per assistenza specialistica da altri privati</t>
  </si>
  <si>
    <t>BA0630</t>
  </si>
  <si>
    <t>B.2.A.3.6) - da privato per cittadini non residenti - Extraregione (mobilità attiva in compensazione)</t>
  </si>
  <si>
    <t>BA0640</t>
  </si>
  <si>
    <t>B.2.A.4)   Acquisti servizi sanitari per assistenza riabilitativa</t>
  </si>
  <si>
    <t>BA0650</t>
  </si>
  <si>
    <t>B.2.A.4.1) - da pubblico (Aziende sanitarie pubbliche della Regione)</t>
  </si>
  <si>
    <t>BA0660</t>
  </si>
  <si>
    <t>B.2.A.4.2) - da pubblico (altri soggetti pubbl. della Regione)</t>
  </si>
  <si>
    <t>BA0670</t>
  </si>
  <si>
    <t>B.2.A.4.3) - da pubblico (Extraregione) non soggetti a compensazione</t>
  </si>
  <si>
    <t>BA0680</t>
  </si>
  <si>
    <t>B.2.A.4.4) - da privato (intraregionale)</t>
  </si>
  <si>
    <t>BA0690</t>
  </si>
  <si>
    <t>B.2.A.4.5) - da privato (extraregionale)</t>
  </si>
  <si>
    <t>BA0700</t>
  </si>
  <si>
    <t>B.2.A.5)   Acquisti servizi sanitari per assistenza integrativa</t>
  </si>
  <si>
    <t>BA0710</t>
  </si>
  <si>
    <t>B.2.A.5.1) - da pubblico (Aziende sanitarie pubbliche della Regione)</t>
  </si>
  <si>
    <t>BA0720</t>
  </si>
  <si>
    <t>B.2.A.5.2) - da pubblico (altri soggetti pubbl. della Regione)</t>
  </si>
  <si>
    <t>BA0730</t>
  </si>
  <si>
    <t>B.2.A.5.3) - da pubblico (Extraregione)</t>
  </si>
  <si>
    <t>BA0740</t>
  </si>
  <si>
    <t>B.2.A.5.4) - da privato</t>
  </si>
  <si>
    <t>BA0750</t>
  </si>
  <si>
    <t>B.2.A.6)   Acquisti servizi sanitari per assistenza protesica</t>
  </si>
  <si>
    <t>BA0760</t>
  </si>
  <si>
    <t>B.2.A.6.1) - da pubblico (Aziende sanitarie pubbliche della Regione)</t>
  </si>
  <si>
    <t>BA0770</t>
  </si>
  <si>
    <t>B.2.A.6.2) - da pubblico (altri soggetti pubbl. della Regione)</t>
  </si>
  <si>
    <t>BA0780</t>
  </si>
  <si>
    <t>B.2.A.6.3) - da pubblico (Extraregione)</t>
  </si>
  <si>
    <t>BA0790</t>
  </si>
  <si>
    <t>B.2.A.6.4) - da privato</t>
  </si>
  <si>
    <t>BA0800</t>
  </si>
  <si>
    <t>B.2.A.7)   Acquisti servizi sanitari per assistenza ospedaliera</t>
  </si>
  <si>
    <t>BA0810</t>
  </si>
  <si>
    <t>B.2.A.7.1) - da pubblico (Aziende sanitarie pubbliche della Regione)</t>
  </si>
  <si>
    <t>BA0820</t>
  </si>
  <si>
    <t>B.2.A.7.2) - da pubblico (altri soggetti pubbl. della Regione)</t>
  </si>
  <si>
    <t>BA0830</t>
  </si>
  <si>
    <t>B.2.A.7.3) - da pubblico (Extraregione)</t>
  </si>
  <si>
    <t>BA0840</t>
  </si>
  <si>
    <t>B.2.A.7.4) - da privato</t>
  </si>
  <si>
    <t>BA0850</t>
  </si>
  <si>
    <t>B.2.A.7.4.A) Servizi sanitari per assistenza ospedaliera da IRCCS privati e Policlinici privati</t>
  </si>
  <si>
    <t>BA0860</t>
  </si>
  <si>
    <t>B.2.A.7.4.B) Servizi sanitari per assistenza ospedaliera da Ospedali Classificati privati</t>
  </si>
  <si>
    <t>BA0870</t>
  </si>
  <si>
    <t>B.2.A.7.4.C) Servizi sanitari per assistenza ospedaliera da Case di Cura private</t>
  </si>
  <si>
    <t>BA0880</t>
  </si>
  <si>
    <t>B.2.A.7.4.D) Servizi sanitari per assistenza ospedaliera da altri privati</t>
  </si>
  <si>
    <t>BA0890</t>
  </si>
  <si>
    <t>B.2.A.7.5) - da privato per cittadini non residenti - Extraregione (mobilità attiva in compensazione)</t>
  </si>
  <si>
    <t>BA0900</t>
  </si>
  <si>
    <t>B.2.A.8)   Acquisto prestazioni di psichiatria residenziale e semiresidenziale</t>
  </si>
  <si>
    <t>BA0910</t>
  </si>
  <si>
    <t>B.2.A.8.1) - da pubblico (Aziende sanitarie pubbliche della Regione)</t>
  </si>
  <si>
    <t>BA0920</t>
  </si>
  <si>
    <t>B.2.A.8.2) - da pubblico (altri soggetti pubbl. della Regione)</t>
  </si>
  <si>
    <t>BA0930</t>
  </si>
  <si>
    <t>B.2.A.8.3) - da pubblico (Extraregione) - non soggette a compensazione</t>
  </si>
  <si>
    <t>BA0940</t>
  </si>
  <si>
    <t>B.2.A.8.4) - da privato (intraregionale)</t>
  </si>
  <si>
    <t>BA0950</t>
  </si>
  <si>
    <t>B.2.A.8.5) - da privato (extraregionale)</t>
  </si>
  <si>
    <t>BA0960</t>
  </si>
  <si>
    <t>B.2.A.9)   Acquisto prestazioni di distribuzione farmaci File F</t>
  </si>
  <si>
    <t>BA0970</t>
  </si>
  <si>
    <t>B.2.A.9.1) - da pubblico (Aziende sanitarie pubbliche della Regione) - Mobilità intraregionale</t>
  </si>
  <si>
    <t>BA0980</t>
  </si>
  <si>
    <t>B.2.A.9.2) - da pubblico (altri soggetti pubbl. della Regione)</t>
  </si>
  <si>
    <t>BA0990</t>
  </si>
  <si>
    <t>B.2.A.9.3) - da pubblico (Extraregione)</t>
  </si>
  <si>
    <t>BA1000</t>
  </si>
  <si>
    <t>B.2.A.9.4) - da privato (intraregionale)</t>
  </si>
  <si>
    <t>BA1010</t>
  </si>
  <si>
    <t>B.2.A.9.5) - da privato (extraregionale)</t>
  </si>
  <si>
    <t>BA1020</t>
  </si>
  <si>
    <t>B.2.A.9.6) - da privato per cittadini non residenti - Extraregione (mobilità attiva in compensazione)</t>
  </si>
  <si>
    <t>BA1030</t>
  </si>
  <si>
    <t>B.2.A.10)   Acquisto prestazioni termali in convenzione</t>
  </si>
  <si>
    <t>BA1040</t>
  </si>
  <si>
    <t>B.2.A.10.1) - da pubblico (Aziende sanitarie pubbliche della Regione) - Mobilità intraregionale</t>
  </si>
  <si>
    <t>BA1050</t>
  </si>
  <si>
    <t>B.2.A.10.2) - da pubblico (altri soggetti pubbl. della Regione)</t>
  </si>
  <si>
    <t>BA1060</t>
  </si>
  <si>
    <t>B.2.A.10.3) - da pubblico (Extraregione)</t>
  </si>
  <si>
    <t>BA1070</t>
  </si>
  <si>
    <t>B.2.A.10.4) - da privato</t>
  </si>
  <si>
    <t>BA1080</t>
  </si>
  <si>
    <t>B.2.A.10.5) - da privato per cittadini non residenti - Extraregione (mobilità attiva in compensazione)</t>
  </si>
  <si>
    <t>BA1090</t>
  </si>
  <si>
    <t>B.2.A.11)   Acquisto prestazioni di trasporto sanitario</t>
  </si>
  <si>
    <t>BA1100</t>
  </si>
  <si>
    <t>B.2.A.11.1) - da pubblico (Aziende sanitarie pubbliche della Regione) - Mobilità intraregionale</t>
  </si>
  <si>
    <t>BA1110</t>
  </si>
  <si>
    <t>B.2.A.11.2) - da pubblico (altri soggetti pubbl. della Regione)</t>
  </si>
  <si>
    <t>BA1120</t>
  </si>
  <si>
    <t>B.2.A.11.3) - da pubblico (Extraregione)</t>
  </si>
  <si>
    <t>BA1130</t>
  </si>
  <si>
    <t>B.2.A.11.4) - da privato</t>
  </si>
  <si>
    <t>BA1140</t>
  </si>
  <si>
    <t>B.2.A.12)   Acquisto prestazioni Socio-Sanitarie a rilevanza sanitaria</t>
  </si>
  <si>
    <t>BA1150</t>
  </si>
  <si>
    <t>B.2.A.12.1) - da pubblico (Aziende sanitarie pubbliche della Regione) - Mobilità intraregionale</t>
  </si>
  <si>
    <t>BA1160</t>
  </si>
  <si>
    <t>B.2.A.12.2) - da pubblico (altri soggetti pubblici della Regione)</t>
  </si>
  <si>
    <t>BA1161</t>
  </si>
  <si>
    <t>B.2.A.12.2.A) Residenzialità anziani</t>
  </si>
  <si>
    <t>BA1162</t>
  </si>
  <si>
    <t>B.2.A.12.2.B) Residenzialità disabili</t>
  </si>
  <si>
    <t>BA1163</t>
  </si>
  <si>
    <t>B.2.A.12.2.C) Centri diurni per disabili</t>
  </si>
  <si>
    <t>BA1164</t>
  </si>
  <si>
    <t>B.2.A.12.2.D) Hospice</t>
  </si>
  <si>
    <t>BA1165</t>
  </si>
  <si>
    <t>B.2.A.12.2.E) Altro</t>
  </si>
  <si>
    <t>BA1170</t>
  </si>
  <si>
    <t>B.2.A.12.3) - da pubblico (Extraregione) non soggette a compensazione</t>
  </si>
  <si>
    <t>BA1180</t>
  </si>
  <si>
    <t>B.2.A.12.4) - da privato (intraregionale)</t>
  </si>
  <si>
    <t>BA1181</t>
  </si>
  <si>
    <t>B.2.A.12.4.A) Residenzialità anziani</t>
  </si>
  <si>
    <t>BA1182</t>
  </si>
  <si>
    <t>B.2.A.12.4.B) Residenzialità disabili</t>
  </si>
  <si>
    <t>BA1183</t>
  </si>
  <si>
    <t>B.2.A.12.4.C) Centri diurni per disabili</t>
  </si>
  <si>
    <t>BA1184</t>
  </si>
  <si>
    <t>B.2.A.12.4.D) Hospice</t>
  </si>
  <si>
    <t>BA1185</t>
  </si>
  <si>
    <t>B.2.A.12.4.E) Altro</t>
  </si>
  <si>
    <t>BA1190</t>
  </si>
  <si>
    <t>B.2.A.12.5) - da privato (extraregionale)</t>
  </si>
  <si>
    <t>BA1200</t>
  </si>
  <si>
    <t>B.2.A.13)  Compartecipazione al personale per att. libero-prof. (intramoenia)</t>
  </si>
  <si>
    <t>BA1210</t>
  </si>
  <si>
    <t>B.2.A.13.1)  Compartecipazione al personale per att. libero professionale intramoenia - Area ospedaliera</t>
  </si>
  <si>
    <t>BA1220</t>
  </si>
  <si>
    <t>B.2.A.13.2)  Compartecipazione al personale per att. libero professionale intramoenia- Area specialistica</t>
  </si>
  <si>
    <t>BA1230</t>
  </si>
  <si>
    <t>B.2.A.13.3)  Compartecipazione al personale per att. libero professionale intramoenia - Area sanità pubblica</t>
  </si>
  <si>
    <t>BA1240</t>
  </si>
  <si>
    <t>B.2.A.13.4)  Compartecipazione al personale per att. libero professionale intramoenia - Consulenze (ex art. 55 c.1 lett. c), d) ed ex Art. 57-58)</t>
  </si>
  <si>
    <t>BA1250</t>
  </si>
  <si>
    <t>B.2.A.13.5)  Compartecipazione al personale per att. libero professionale intramoenia - Consulenze (ex art. 55 c.1 lett. c), d) ed ex Art. 57-58) (Aziende sanitarie pubbliche della Regione)</t>
  </si>
  <si>
    <t>BA1260</t>
  </si>
  <si>
    <t>B.2.A.13.6)  Compartecipazione al personale per att. libero professionale intramoenia - Altro</t>
  </si>
  <si>
    <t>BA1270</t>
  </si>
  <si>
    <t>B.2.A.13.7)  Compartecipazione al personale per att. libero  professionale intramoenia - Altro (Aziende sanitarie pubbliche della Regione)</t>
  </si>
  <si>
    <t>BA1280</t>
  </si>
  <si>
    <t>B.2.A.14)  Rimborsi, assegni e contributi sanitari</t>
  </si>
  <si>
    <t>BA1290</t>
  </si>
  <si>
    <t>B.2.A.14.1)  Contributi ad associazioni di volontariato</t>
  </si>
  <si>
    <t>BA1300</t>
  </si>
  <si>
    <t>B.2.A.14.2)  Rimborsi per cure all'estero</t>
  </si>
  <si>
    <t>BA1310</t>
  </si>
  <si>
    <t>B.2.A.14.3)  Contributi a società partecipate e/o enti dipendenti della Regione</t>
  </si>
  <si>
    <t>BA1320</t>
  </si>
  <si>
    <t>B.2.A.14.4)  Contributo Legge 210/92</t>
  </si>
  <si>
    <t>BA1330</t>
  </si>
  <si>
    <t>B.2.A.14.5)  Altri rimborsi, assegni e contributi</t>
  </si>
  <si>
    <t>BA1340</t>
  </si>
  <si>
    <t>B.2.A.14.6)  Rimborsi, assegni e contributi v/Aziende sanitarie pubbliche della Regione</t>
  </si>
  <si>
    <t>BA1350</t>
  </si>
  <si>
    <t>B.2.A.15)  Consulenze, Collaborazioni,  Interinale e altre prestazioni di lavoro sanitarie e sociosanitarie</t>
  </si>
  <si>
    <t>BA1360</t>
  </si>
  <si>
    <t>B.2.A.15.1) Consulenze sanitarie e sociosan. da Aziende sanitarie pubbliche della Regione</t>
  </si>
  <si>
    <t>BA1370</t>
  </si>
  <si>
    <t>B.2.A.15.2) Consulenze sanitarie e sociosanit. da terzi - Altri soggetti pubblici</t>
  </si>
  <si>
    <t>BA1380</t>
  </si>
  <si>
    <t>B.2.A.15.3) Consulenze, Collaborazioni,  Interinale e altre prestazioni di lavoro sanitarie e socios. da privato</t>
  </si>
  <si>
    <t>BA1390</t>
  </si>
  <si>
    <t>B.2.A.15.3.A) Consulenze sanitarie da privato - articolo 55, comma 2, CCNL 8 giugno 2000</t>
  </si>
  <si>
    <t>BA1400</t>
  </si>
  <si>
    <t>B.2.A.15.3.B) Altre consulenze sanitarie e sociosanitarie da privato</t>
  </si>
  <si>
    <t>BA1410</t>
  </si>
  <si>
    <t>B.2.A.15.3.C) Collaborazioni coordinate e continuative sanitarie e socios. da privato</t>
  </si>
  <si>
    <t>BA1420</t>
  </si>
  <si>
    <t>B.2.A.15.3.D) Indennità a personale universitario - area sanitaria</t>
  </si>
  <si>
    <t>BA1430</t>
  </si>
  <si>
    <t>B.2.A.15.3.E) Lavoro interinale - area sanitaria</t>
  </si>
  <si>
    <t>BA1440</t>
  </si>
  <si>
    <t>B.2.A.15.3.F) Altre collaborazioni e prestazioni di lavoro - area sanitaria</t>
  </si>
  <si>
    <t>BA1450</t>
  </si>
  <si>
    <t>B.2.A.15.4) Rimborso oneri stipendiali del personale sanitario in comando</t>
  </si>
  <si>
    <t>BA1460</t>
  </si>
  <si>
    <t>B.2.A.15.4.A) Rimborso oneri stipendiali personale sanitario in comando da Aziende sanitarie pubbliche della Regione</t>
  </si>
  <si>
    <t>BA1470</t>
  </si>
  <si>
    <t>B.2.A.15.4.B) Rimborso oneri stipendiali personale sanitario in comando da Regioni, soggetti pubblici e da Università</t>
  </si>
  <si>
    <t>BA1480</t>
  </si>
  <si>
    <t>B.2.A.15.4.C) Rimborso oneri stipendiali personale sanitario in comando da aziende di altre Regioni (Extraregione)</t>
  </si>
  <si>
    <t>BA1490</t>
  </si>
  <si>
    <t>B.2.A.16) Altri servizi sanitari e sociosanitari a rilevanza sanitaria</t>
  </si>
  <si>
    <t>BA1500</t>
  </si>
  <si>
    <t>B.2.A.16.1)  Altri servizi sanitari e sociosanitari a rilevanza sanitaria da pubblico - Aziende sanitarie pubbliche della Regione</t>
  </si>
  <si>
    <t>BA1510</t>
  </si>
  <si>
    <t>B.2.A.16.2)  Altri servizi sanitari e sociosanitari  a rilevanza sanitaria da pubblico - Altri soggetti pubblici della Regione</t>
  </si>
  <si>
    <t>BA1520</t>
  </si>
  <si>
    <t>B.2.A.16.3) Altri servizi sanitari e sociosanitari a rilevanza sanitaria da pubblico (Extraregione)</t>
  </si>
  <si>
    <t>BA1530</t>
  </si>
  <si>
    <t>B.2.A.16.4)  Altri servizi sanitari da privato</t>
  </si>
  <si>
    <t>BA1531</t>
  </si>
  <si>
    <t>B.2.A.16.4.1)  Altri servizi sanitari da privato - SPERIMENTAZIONI</t>
  </si>
  <si>
    <t>BA1532</t>
  </si>
  <si>
    <t>B.2.A.16.4.2)  Altri servizi sanitari da privato - SERVICE</t>
  </si>
  <si>
    <t>BA1533</t>
  </si>
  <si>
    <t>B.2.A.16.4.2.A)  Altri servizi sanitari da privato - SERVIZIO OSSIGENO</t>
  </si>
  <si>
    <t>BA1534</t>
  </si>
  <si>
    <t>B.2.A.16.4.2.B)  Altri servizi sanitari da privato - SERVICE - ALTRO</t>
  </si>
  <si>
    <t>BA1535</t>
  </si>
  <si>
    <t>B.2.A.16.4.3)  Altri servizi sanitari da privato - DPC</t>
  </si>
  <si>
    <t>BA1536</t>
  </si>
  <si>
    <t>B.2.A.16.4.4)  Altri servizi sanitari da privato - ALTRO</t>
  </si>
  <si>
    <t>BA1540</t>
  </si>
  <si>
    <t>B.2.A.16.5)  Costi per servizi sanitari - Mobilità internazionale passiva</t>
  </si>
  <si>
    <t>BA1550</t>
  </si>
  <si>
    <t>B.2.A.17) Costi per differenziale tariffe TUC</t>
  </si>
  <si>
    <t>BA1560</t>
  </si>
  <si>
    <t>B.2.B) Acquisti di servizi non sanitari</t>
  </si>
  <si>
    <t>BA1570</t>
  </si>
  <si>
    <t>B.2.B.1) Servizi non sanitari</t>
  </si>
  <si>
    <t>BA1580</t>
  </si>
  <si>
    <t>B.2.B.1.1)   Lavanderia</t>
  </si>
  <si>
    <t>BA1590</t>
  </si>
  <si>
    <t>B.2.B.1.2)   Pulizia</t>
  </si>
  <si>
    <t>BA1600</t>
  </si>
  <si>
    <t>B.2.B.1.3)   Mensa</t>
  </si>
  <si>
    <t>BA1610</t>
  </si>
  <si>
    <t>B.2.B.1.4)   Riscaldamento</t>
  </si>
  <si>
    <t>BA1620</t>
  </si>
  <si>
    <t>B.2.B.1.5)   Servizi di assistenza informatica</t>
  </si>
  <si>
    <t>BA1630</t>
  </si>
  <si>
    <t>B.2.B.1.6)   Servizi trasporti (non sanitari)</t>
  </si>
  <si>
    <t>BA1640</t>
  </si>
  <si>
    <t>B.2.B.1.7)   Smaltimento rifiuti</t>
  </si>
  <si>
    <t>BA1650</t>
  </si>
  <si>
    <t>B.2.B.1.8)   Utenze telefoniche</t>
  </si>
  <si>
    <t>BA1660</t>
  </si>
  <si>
    <t>B.2.B.1.9)   Utenze elettricità</t>
  </si>
  <si>
    <t>BA1670</t>
  </si>
  <si>
    <t>B.2.B.1.10)   Altre utenze</t>
  </si>
  <si>
    <t>BA1680</t>
  </si>
  <si>
    <t>B.2.B.1.11)  Premi di assicurazione</t>
  </si>
  <si>
    <t>BA1690</t>
  </si>
  <si>
    <t>B.2.B.1.11.A)  Premi di assicurazione - R.C. Professionale</t>
  </si>
  <si>
    <t>BA1700</t>
  </si>
  <si>
    <t>B.2.B.1.11.B)  Premi di assicurazione - Altri premi assicurativi</t>
  </si>
  <si>
    <t>BA1710</t>
  </si>
  <si>
    <t>B.2.B.1.12) Altri servizi non sanitari</t>
  </si>
  <si>
    <t>BA1720</t>
  </si>
  <si>
    <t>B.2.B.1.12.A) Altri servizi non sanitari da pubblico (Aziende sanitarie pubbliche della Regione)</t>
  </si>
  <si>
    <t>BA1730</t>
  </si>
  <si>
    <t>B.2.B.1.12.B) Altri servizi non sanitari da altri soggetti pubblici</t>
  </si>
  <si>
    <t>BA1740</t>
  </si>
  <si>
    <t>B.2.B.1.12.C) Altri servizi non sanitari da privato</t>
  </si>
  <si>
    <t>BA1741</t>
  </si>
  <si>
    <t>B.2.B.1.12.C.1) Altri servizi non sanitari esternalizzati (1)</t>
  </si>
  <si>
    <t>BA1742</t>
  </si>
  <si>
    <t>B.2.B.1.12.C.2) Altri servizi non sanitari da privato: altro (2)</t>
  </si>
  <si>
    <t>BA1750</t>
  </si>
  <si>
    <t>B.2.B.2)  Consulenze, Collaborazioni, Interinale e altre prestazioni di lavoro non sanitarie</t>
  </si>
  <si>
    <t>BA1760</t>
  </si>
  <si>
    <t>B.2.B.2.1) Consulenze non sanitarie da Aziende sanitarie pubbliche della Regione</t>
  </si>
  <si>
    <t>BA1770</t>
  </si>
  <si>
    <t>B.2.B.2.2) Consulenze non sanitarie da Terzi - Altri soggetti pubblici</t>
  </si>
  <si>
    <t>BA1780</t>
  </si>
  <si>
    <t>B.2.B.2.3) Consulenze, Collaborazioni, Interinale e altre prestazioni di lavoro non sanitarie da privato</t>
  </si>
  <si>
    <t>BA1790</t>
  </si>
  <si>
    <t>B.2.B.2.3.A) Consulenze non sanitarie da privato</t>
  </si>
  <si>
    <t>BA1800</t>
  </si>
  <si>
    <t>B.2.B.2.3.B) Collaborazioni coordinate e continuative non sanitarie da privato</t>
  </si>
  <si>
    <t>BA1810</t>
  </si>
  <si>
    <t>B.2.B.2.3.C) Indennità a personale universitario - area non sanitaria</t>
  </si>
  <si>
    <t>BA1820</t>
  </si>
  <si>
    <t>B.2.B.2.3.D) Lavoro interinale - area non sanitaria</t>
  </si>
  <si>
    <t>BA1830</t>
  </si>
  <si>
    <t>B.2.B.2.3.E) Altre collaborazioni e prestazioni di lavoro - area non sanitaria</t>
  </si>
  <si>
    <t>BA1840</t>
  </si>
  <si>
    <t>B.2.B.2.4) Rimborso oneri stipendiali del personale non sanitario in comando</t>
  </si>
  <si>
    <t>BA1850</t>
  </si>
  <si>
    <t>B.2.B.2.4.A) Rimborso oneri stipendiali personale non sanitario in comando da Aziende sanitarie pubbliche della Regione</t>
  </si>
  <si>
    <t>BA1860</t>
  </si>
  <si>
    <t>B.2.B.2.4.B) Rimborso oneri stipendiali personale non sanitario in comando da Regione, soggetti pubblici e da Università</t>
  </si>
  <si>
    <t>BA1870</t>
  </si>
  <si>
    <t>B.2.B.2.4.C) Rimborso oneri stipendiali personale non sanitario in comando da aziende di altre Regioni (Extraregione)</t>
  </si>
  <si>
    <t>BA1880</t>
  </si>
  <si>
    <t>B.2.B.3) Formazione (esternalizzata e non)</t>
  </si>
  <si>
    <t>BA1890</t>
  </si>
  <si>
    <t>B.2.B.3.1) Formazione (esternalizzata e non) da pubblico</t>
  </si>
  <si>
    <t>BA1900</t>
  </si>
  <si>
    <t>B.2.B.3.2) Formazione (esternalizzata e non) da privato</t>
  </si>
  <si>
    <t>BA1910</t>
  </si>
  <si>
    <t>B.3)  Manutenzione e riparazione (ordinaria esternalizzata)</t>
  </si>
  <si>
    <t>BA1920</t>
  </si>
  <si>
    <t>B.3.A)  Manutenzione e riparazione ai fabbricati e loro pertinenze</t>
  </si>
  <si>
    <t>BA1930</t>
  </si>
  <si>
    <t>B.3.B)  Manutenzione e riparazione agli impianti e macchinari</t>
  </si>
  <si>
    <t>BA1940</t>
  </si>
  <si>
    <t>B.3.C)  Manutenzione e riparazione alle attrezzature sanitarie e scientifiche</t>
  </si>
  <si>
    <t>BA1950</t>
  </si>
  <si>
    <t>B.3.D)  Manutenzione e riparazione ai mobili e arredi</t>
  </si>
  <si>
    <t>BA1960</t>
  </si>
  <si>
    <t>B.3.E)  Manutenzione e riparazione agli automezzi</t>
  </si>
  <si>
    <t>BA1970</t>
  </si>
  <si>
    <t>B.3.F)  Altre manutenzioni e riparazioni</t>
  </si>
  <si>
    <t>BA1980</t>
  </si>
  <si>
    <t>B.3.G)  Manutenzioni e riparazioni da Aziende sanitarie pubbliche della Regione</t>
  </si>
  <si>
    <t>BA1990</t>
  </si>
  <si>
    <t>B.4)   Godimento di beni di terzi</t>
  </si>
  <si>
    <t>BA2000</t>
  </si>
  <si>
    <t>B.4.A)  Fitti passivi</t>
  </si>
  <si>
    <t>BA2010</t>
  </si>
  <si>
    <t>B.4.B)  Canoni di noleggio</t>
  </si>
  <si>
    <t>BA2020</t>
  </si>
  <si>
    <t>B.4.B.1) Canoni di noleggio - area sanitaria</t>
  </si>
  <si>
    <t>BA2030</t>
  </si>
  <si>
    <t>B.4.B.2) Canoni di noleggio - area non sanitaria</t>
  </si>
  <si>
    <t>BA2040</t>
  </si>
  <si>
    <t>B.4.C)  Canoni di leasing</t>
  </si>
  <si>
    <t>BA2050</t>
  </si>
  <si>
    <t>B.4.C.1) Canoni di leasing - area sanitaria</t>
  </si>
  <si>
    <t>BA2060</t>
  </si>
  <si>
    <t>B.4.C.2) Canoni di leasing - area non sanitaria</t>
  </si>
  <si>
    <t>BA2070</t>
  </si>
  <si>
    <t>B.4.D)  Locazioni e noleggi da Aziende sanitarie pubbliche della Regione</t>
  </si>
  <si>
    <t>BA2080</t>
  </si>
  <si>
    <t>Totale Costo del personale</t>
  </si>
  <si>
    <t>BA2090</t>
  </si>
  <si>
    <t>B.5)   Personale del ruolo sanitario</t>
  </si>
  <si>
    <t>BA2100</t>
  </si>
  <si>
    <t>B.5.A) Costo del personale dirigente ruolo sanitario</t>
  </si>
  <si>
    <t>BA2110</t>
  </si>
  <si>
    <t>B.5.A.1) Costo del personale dirigente medico</t>
  </si>
  <si>
    <t>BA2120</t>
  </si>
  <si>
    <t>B.5.A.1.1) Costo del personale dirigente medico - tempo indeterminato</t>
  </si>
  <si>
    <t>BA2130</t>
  </si>
  <si>
    <t>B.5.A.1.2) Costo del personale dirigente medico - tempo determinato</t>
  </si>
  <si>
    <t>BA2140</t>
  </si>
  <si>
    <t>B.5.A.1.3) Costo del personale dirigente medico - altro</t>
  </si>
  <si>
    <t>BA2150</t>
  </si>
  <si>
    <t>B.5.A.2) Costo del personale dirigente non medico</t>
  </si>
  <si>
    <t>BA2160</t>
  </si>
  <si>
    <t>B.5.A.2.1) Costo del personale dirigente non medico - tempo indeterminato</t>
  </si>
  <si>
    <t>BA2170</t>
  </si>
  <si>
    <t>B.5.A.2.2) Costo del personale dirigente non medico - tempo determinato</t>
  </si>
  <si>
    <t>BA2180</t>
  </si>
  <si>
    <t>B.5.A.2.3) Costo del personale dirigente non medico - altro</t>
  </si>
  <si>
    <t>BA2190</t>
  </si>
  <si>
    <t>B.5.B) Costo del personale comparto ruolo sanitario</t>
  </si>
  <si>
    <t>BA2200</t>
  </si>
  <si>
    <t>B.5.B.1) Costo del personale comparto ruolo sanitario - tempo indeterminato</t>
  </si>
  <si>
    <t>BA2210</t>
  </si>
  <si>
    <t>B.5.B.2) Costo del personale comparto ruolo sanitario - tempo determinato</t>
  </si>
  <si>
    <t>BA2220</t>
  </si>
  <si>
    <t>B.5.B.3) Costo del personale comparto ruolo sanitario - altro</t>
  </si>
  <si>
    <t>BA2230</t>
  </si>
  <si>
    <t>B.6)   Personale del ruolo professionale</t>
  </si>
  <si>
    <t>BA2240</t>
  </si>
  <si>
    <t>B.6.A) Costo del personale dirigente ruolo professionale</t>
  </si>
  <si>
    <t>BA2250</t>
  </si>
  <si>
    <t>B.6.A.1) Costo del personale dirigente ruolo professionale - tempo indeterminato</t>
  </si>
  <si>
    <t>BA2260</t>
  </si>
  <si>
    <t>B.6.A.2) Costo del personale dirigente ruolo professionale - tempo determinato</t>
  </si>
  <si>
    <t>BA2270</t>
  </si>
  <si>
    <t>B.6.A.3) Costo del personale dirigente ruolo professionale - altro</t>
  </si>
  <si>
    <t>BA2280</t>
  </si>
  <si>
    <t>B.6.B) Costo del personale comparto ruolo professionale</t>
  </si>
  <si>
    <t>BA2290</t>
  </si>
  <si>
    <t>B.6.B.1) Costo del personale comparto ruolo professionale - tempo indeterminato</t>
  </si>
  <si>
    <t>BA2300</t>
  </si>
  <si>
    <t>B.6.B.2) Costo del personale comparto ruolo professionale - tempo determinato</t>
  </si>
  <si>
    <t>BA2310</t>
  </si>
  <si>
    <t>B.6.B.3) Costo del personale comparto ruolo professionale - altro</t>
  </si>
  <si>
    <t>BA2320</t>
  </si>
  <si>
    <t>B.7)   Personale del ruolo tecnico</t>
  </si>
  <si>
    <t>BA2330</t>
  </si>
  <si>
    <t>B.7.A) Costo del personale dirigente ruolo tecnico</t>
  </si>
  <si>
    <t>BA2340</t>
  </si>
  <si>
    <t>B.7.A.1) Costo del personale dirigente ruolo tecnico - tempo indeterminato</t>
  </si>
  <si>
    <t>BA2350</t>
  </si>
  <si>
    <t>B.7.A.2) Costo del personale dirigente ruolo tecnico - tempo determinato</t>
  </si>
  <si>
    <t>BA2360</t>
  </si>
  <si>
    <t>B.7.A.3) Costo del personale dirigente ruolo tecnico - altro</t>
  </si>
  <si>
    <t>BA2370</t>
  </si>
  <si>
    <t>B.7.B) Costo del personale comparto ruolo tecnico</t>
  </si>
  <si>
    <t>BA2380</t>
  </si>
  <si>
    <t>B.7.B.1) Costo del personale comparto ruolo tecnico - tempo indeterminato</t>
  </si>
  <si>
    <t>BA2390</t>
  </si>
  <si>
    <t>B.7.B.2) Costo del personale comparto ruolo tecnico - tempo determinato</t>
  </si>
  <si>
    <t>BA2400</t>
  </si>
  <si>
    <t>B.7.B.3) Costo del personale comparto ruolo tecnico - altro</t>
  </si>
  <si>
    <t>BA2410</t>
  </si>
  <si>
    <t>B.8)   Personale del ruolo amministrativo</t>
  </si>
  <si>
    <t>BA2420</t>
  </si>
  <si>
    <t>B.8.A) Costo del personale dirigente ruolo amministrativo</t>
  </si>
  <si>
    <t>BA2430</t>
  </si>
  <si>
    <t>B.8.A.1) Costo del personale dirigente ruolo amministrativo - tempo indeterminato</t>
  </si>
  <si>
    <t>BA2440</t>
  </si>
  <si>
    <t>B.8.A.2) Costo del personale dirigente ruolo amministrativo - tempo determinato</t>
  </si>
  <si>
    <t>BA2450</t>
  </si>
  <si>
    <t>B.8.A.3) Costo del personale dirigente ruolo amministrativo - altro</t>
  </si>
  <si>
    <t>BA2460</t>
  </si>
  <si>
    <t>B.8.B) Costo del personale comparto ruolo amministrativo</t>
  </si>
  <si>
    <t>BA2470</t>
  </si>
  <si>
    <t>B.8.B.1) Costo del personale comparto ruolo amministrativo - tempo indeterminato</t>
  </si>
  <si>
    <t>BA2480</t>
  </si>
  <si>
    <t>B.8.B.2) Costo del personale comparto ruolo amministrativo - tempo determinato</t>
  </si>
  <si>
    <t>BA2490</t>
  </si>
  <si>
    <t>B.8.B.3) Costo del personale comparto ruolo amministrativo - altro</t>
  </si>
  <si>
    <t>BA2500</t>
  </si>
  <si>
    <t>B.9)   Oneri diversi di gestione</t>
  </si>
  <si>
    <t>BA2510</t>
  </si>
  <si>
    <t>B.9.A)  Imposte e tasse (escluso IRAP e IRES)</t>
  </si>
  <si>
    <t>BA2520</t>
  </si>
  <si>
    <t>B.9.B)  Perdite su crediti</t>
  </si>
  <si>
    <t>BA2530</t>
  </si>
  <si>
    <t>B.9.C) Altri oneri diversi di gestione</t>
  </si>
  <si>
    <t>BA2540</t>
  </si>
  <si>
    <t>B.9.C.1)  Indennità, rimborso spese e oneri sociali per gli Organi Direttivi e Collegio Sindacale</t>
  </si>
  <si>
    <t>BA2550</t>
  </si>
  <si>
    <t>B.9.C.2)  Altri oneri diversi di gestione</t>
  </si>
  <si>
    <t>BA2560</t>
  </si>
  <si>
    <t>Totale Ammortamenti</t>
  </si>
  <si>
    <t>BA2570</t>
  </si>
  <si>
    <t>B.10) Ammortamenti delle immobilizzazioni immateriali</t>
  </si>
  <si>
    <t>BA2571</t>
  </si>
  <si>
    <t>B.10.A) Costi di impianto e di ampliamento</t>
  </si>
  <si>
    <t>BA2572</t>
  </si>
  <si>
    <t>B.10.B) Costi di ricerca e sviluppo</t>
  </si>
  <si>
    <t>BA2573</t>
  </si>
  <si>
    <t>B.10.C) Diritti di brevetto e diritti di utilizzazione delle opere d'ingegno</t>
  </si>
  <si>
    <t>BA2574</t>
  </si>
  <si>
    <t>B.10.D) Concessioni, licenze, marchi e diritti simili</t>
  </si>
  <si>
    <t>BA2575</t>
  </si>
  <si>
    <t>B.10.E) Migliorie su beni di terzi</t>
  </si>
  <si>
    <t>BA2576</t>
  </si>
  <si>
    <t>B.10.F) Pubblicità</t>
  </si>
  <si>
    <t>BA2577</t>
  </si>
  <si>
    <t>B.10.G) Altre immobilizzazioni immateriali</t>
  </si>
  <si>
    <t>BA2580</t>
  </si>
  <si>
    <t>B.11) Ammortamenti delle immobilizzazioni materiali</t>
  </si>
  <si>
    <t>BA2581</t>
  </si>
  <si>
    <t>B.11.A) Ammortamento impianti e macchinari</t>
  </si>
  <si>
    <t>BA2582</t>
  </si>
  <si>
    <t>B.11.A.1) Ammortamento impianti e macchinari - audiovisivi</t>
  </si>
  <si>
    <t>BA2583</t>
  </si>
  <si>
    <t>B.11.A.2) Ammortamento impianti e macchinari - altro</t>
  </si>
  <si>
    <t>BA2584</t>
  </si>
  <si>
    <t>B.11.B) Ammortamento attrezzature sanitarie e scientifiche</t>
  </si>
  <si>
    <t>BA2585</t>
  </si>
  <si>
    <t>B.11.C) Ammortamento mobili e arredi</t>
  </si>
  <si>
    <t>BA2586</t>
  </si>
  <si>
    <t>B.11.D) Ammortamento automezzi</t>
  </si>
  <si>
    <t>BA2590</t>
  </si>
  <si>
    <t>B.12) Ammortamento dei fabbricati</t>
  </si>
  <si>
    <t>BA2600</t>
  </si>
  <si>
    <t>B.12.A) Ammortamenti fabbricati non strumentali (disponibili)</t>
  </si>
  <si>
    <t>BA2601</t>
  </si>
  <si>
    <t>B.12.A.1) Ammortamenti fabbricati non strumentali (disponibili)</t>
  </si>
  <si>
    <t>BA2602</t>
  </si>
  <si>
    <t>B.12.A.2) Ammortamenti costruzioni leggere non strumentali (disponibili)</t>
  </si>
  <si>
    <t>BA2610</t>
  </si>
  <si>
    <t>B.12.B) Ammortamenti fabbricati strumentali (indisponibili)</t>
  </si>
  <si>
    <t>BA2611</t>
  </si>
  <si>
    <t>B.12.B.1) Ammortamenti fabbricati strumentali (indisponibili)</t>
  </si>
  <si>
    <t>BA2612</t>
  </si>
  <si>
    <t>B.12.B.2) Ammortamenti costruzioni leggere strumentali (indisponibili)</t>
  </si>
  <si>
    <t>BA2620</t>
  </si>
  <si>
    <t>B.13) Ammortamenti delle altre immobilizzazioni materiali</t>
  </si>
  <si>
    <t>BA2621</t>
  </si>
  <si>
    <t>B.13.A) Ammortamenti macchine d'ufficio</t>
  </si>
  <si>
    <t>BA2622</t>
  </si>
  <si>
    <t>B.13.B) Ammortamenti altri beni</t>
  </si>
  <si>
    <t>BA2630</t>
  </si>
  <si>
    <t>B.14) Svalutazione delle immobilizzazioni e dei crediti</t>
  </si>
  <si>
    <t>BA2640</t>
  </si>
  <si>
    <t>B.14.A) Svalutazione delle immobilizzazioni immateriali e materiali</t>
  </si>
  <si>
    <t>BA2650</t>
  </si>
  <si>
    <t>B.14.B) Svalutazione dei crediti</t>
  </si>
  <si>
    <t>BA2651</t>
  </si>
  <si>
    <t>B.14.B.1) Svalutazione dei crediti delle immobilizzazioni finanziarie</t>
  </si>
  <si>
    <t>BA2652</t>
  </si>
  <si>
    <t>B.14.B.2) Svalutazione dei crediti dell'attivo circolante</t>
  </si>
  <si>
    <t>BA2660</t>
  </si>
  <si>
    <t>B.15) Variazione delle rimanenze</t>
  </si>
  <si>
    <t>BA2670</t>
  </si>
  <si>
    <t>B.15.A) Variazione rimanenze sanitarie</t>
  </si>
  <si>
    <t>BA2671</t>
  </si>
  <si>
    <t>B.15.A.1) Prodotti farmaceutici ed emoderivati</t>
  </si>
  <si>
    <t>BA2672</t>
  </si>
  <si>
    <t>B.15.A.2) Sangue ed emocomponenti</t>
  </si>
  <si>
    <t>BA2673</t>
  </si>
  <si>
    <t>B.15.A.3) Dispositivi medici</t>
  </si>
  <si>
    <t>BA2674</t>
  </si>
  <si>
    <t>B.15.A.4) Prodotti dietetici</t>
  </si>
  <si>
    <t>BA2675</t>
  </si>
  <si>
    <t>B.15.A.5) Materiali per la profilassi (vaccini)</t>
  </si>
  <si>
    <t>BA2676</t>
  </si>
  <si>
    <t>B.15.A.6) Prodotti chimici</t>
  </si>
  <si>
    <t>BA2677</t>
  </si>
  <si>
    <t>B.15.A.7) Materiali e prodotti per uso veterinario</t>
  </si>
  <si>
    <t>BA2678</t>
  </si>
  <si>
    <t>B.15.A.8) Altri beni e prodotti sanitari</t>
  </si>
  <si>
    <t>BA2680</t>
  </si>
  <si>
    <t>B.15.B) Variazione rimanenze non sanitarie</t>
  </si>
  <si>
    <t>BA2681</t>
  </si>
  <si>
    <t>B.15.B.1) Prodotti alimentari</t>
  </si>
  <si>
    <t>BA2682</t>
  </si>
  <si>
    <t>B.15.B.2) Materiali di guardaroba, di pulizia, e di convivenza in genere</t>
  </si>
  <si>
    <t>BA2683</t>
  </si>
  <si>
    <t>B.15.B.3) Combustibili, carburanti e lubrificanti</t>
  </si>
  <si>
    <t>BA2684</t>
  </si>
  <si>
    <t>B.15.B.4) Supporti informatici e cancelleria</t>
  </si>
  <si>
    <t>BA2685</t>
  </si>
  <si>
    <t>B.15.B.5) Materiale per la manutenzione</t>
  </si>
  <si>
    <t>BA2686</t>
  </si>
  <si>
    <t>B.15.B.6) Altri beni e prodotti non sanitari</t>
  </si>
  <si>
    <t>BA2690</t>
  </si>
  <si>
    <t>B.16) Accantonamenti dell’esercizio</t>
  </si>
  <si>
    <t>BA2700</t>
  </si>
  <si>
    <t>B.16.A) Accantonamenti per rischi</t>
  </si>
  <si>
    <t>BA2710</t>
  </si>
  <si>
    <t>B.16.A.1)  Accantonamenti per cause civili ed oneri processuali</t>
  </si>
  <si>
    <t>BA2720</t>
  </si>
  <si>
    <t>B.16.A.2)  Accantonamenti per contenzioso personale dipendente</t>
  </si>
  <si>
    <t>BA2730</t>
  </si>
  <si>
    <t>B.16.A.3)  Accantonamenti per rischi connessi all'acquisto di prestazioni sanitarie da privato</t>
  </si>
  <si>
    <t>BA2740</t>
  </si>
  <si>
    <t>B.16.A.4)  Accantonamenti per copertura diretta dei rischi (autoassicurazione)</t>
  </si>
  <si>
    <t>BA2750</t>
  </si>
  <si>
    <t>B.16.A.5)  Altri accantonamenti per rischi</t>
  </si>
  <si>
    <t>BA2760</t>
  </si>
  <si>
    <t>B.16.B) Accantonamenti per premio di operosità (SUMAI)</t>
  </si>
  <si>
    <t>BA2770</t>
  </si>
  <si>
    <t>B.16.C) Accantonamenti per quote inutilizzate di contributi vincolati</t>
  </si>
  <si>
    <t>BA2780</t>
  </si>
  <si>
    <t>B.16.C.1)  Accantonamenti per quote inutilizzate contributi da Regione e Prov. Aut. per quota F.S. vincolato</t>
  </si>
  <si>
    <t>BA2790</t>
  </si>
  <si>
    <t>B.16.C.2)  Accantonamenti per quote inutilizzate contributi da soggetti pubblici (extra fondo) vincolati</t>
  </si>
  <si>
    <t>BA2800</t>
  </si>
  <si>
    <t>B.16.C.3)  Accantonamenti per quote inutilizzate contributi da soggetti pubblici per ricerca</t>
  </si>
  <si>
    <t>BA2810</t>
  </si>
  <si>
    <t>B.16.C.4)  Accantonamenti per quote inutilizzate contributi vincolati da privati</t>
  </si>
  <si>
    <t>BA2820</t>
  </si>
  <si>
    <t>B.16.D) Altri accantonamenti</t>
  </si>
  <si>
    <t>BA2830</t>
  </si>
  <si>
    <t>B.16.D.1)  Accantonamenti per interessi di mora</t>
  </si>
  <si>
    <t>BA2840</t>
  </si>
  <si>
    <t>B.16.D.2)  Acc. Rinnovi convenzioni MMG/PLS/MCA</t>
  </si>
  <si>
    <t>BA2850</t>
  </si>
  <si>
    <t>B.16.D.3)  Acc. Rinnovi convenzioni Medici Sumai</t>
  </si>
  <si>
    <t>BA2860</t>
  </si>
  <si>
    <t>B.16.D.4)  Acc. Rinnovi contratt.: dirigenza medica</t>
  </si>
  <si>
    <t>BA2870</t>
  </si>
  <si>
    <t>B.16.D.5)  Acc. Rinnovi contratt.: dirigenza non medica</t>
  </si>
  <si>
    <t>BA2880</t>
  </si>
  <si>
    <t>B.16.D.6)  Acc. Rinnovi contratt.: comparto</t>
  </si>
  <si>
    <t>BA2890</t>
  </si>
  <si>
    <t>B.16.D.7) Altri accantonamenti</t>
  </si>
  <si>
    <t>BA2891</t>
  </si>
  <si>
    <t>B.16.D.7.A) Accantonamenti fondi integrativi pensione</t>
  </si>
  <si>
    <t>BA2892</t>
  </si>
  <si>
    <t>B.16.D.7.B) Accantonamenti fondo trattamento fine rapporto dipendenti</t>
  </si>
  <si>
    <t>BA2893</t>
  </si>
  <si>
    <t>B.16.D.7.C) Accantonamenti ad altri fondi</t>
  </si>
  <si>
    <t>CZ9999</t>
  </si>
  <si>
    <t>Totale proventi e oneri finanziari (C)</t>
  </si>
  <si>
    <t>CA0010</t>
  </si>
  <si>
    <t>C.1) Interessi attivi</t>
  </si>
  <si>
    <t>CA0020</t>
  </si>
  <si>
    <t>C.1.A) Interessi attivi su c/tesoreria unica</t>
  </si>
  <si>
    <t>CA0030</t>
  </si>
  <si>
    <t>C.1.B) Interessi attivi su c/c postali e bancari</t>
  </si>
  <si>
    <t>CA0040</t>
  </si>
  <si>
    <t>C.1.C) Altri interessi attivi</t>
  </si>
  <si>
    <t>CA0050</t>
  </si>
  <si>
    <t>C.2) Altri proventi</t>
  </si>
  <si>
    <t>CA0060</t>
  </si>
  <si>
    <t>C.2.A) Proventi da partecipazioni</t>
  </si>
  <si>
    <t>CA0070</t>
  </si>
  <si>
    <t>C.2.B) Proventi finanziari da crediti iscritti nelle immobilizzazioni</t>
  </si>
  <si>
    <t>CA0080</t>
  </si>
  <si>
    <t>C.2.C) Proventi finanziari da titoli iscritti nelle immobilizzazioni</t>
  </si>
  <si>
    <t>CA0090</t>
  </si>
  <si>
    <t>C.2.D) Altri proventi finanziari diversi dai precedenti</t>
  </si>
  <si>
    <t>CA0100</t>
  </si>
  <si>
    <t>C.2.E) Utili su cambi</t>
  </si>
  <si>
    <t>CA0110</t>
  </si>
  <si>
    <t>C.3)  Interessi passivi</t>
  </si>
  <si>
    <t>CA0120</t>
  </si>
  <si>
    <t>C.3.A) Interessi passivi su anticipazioni di cassa</t>
  </si>
  <si>
    <t>CA0130</t>
  </si>
  <si>
    <t>C.3.B) Interessi passivi su mutui</t>
  </si>
  <si>
    <t>CA0140</t>
  </si>
  <si>
    <t>C.3.C) Altri interessi passivi</t>
  </si>
  <si>
    <t>CA0150</t>
  </si>
  <si>
    <t>C.4) Altri oneri</t>
  </si>
  <si>
    <t>CA0160</t>
  </si>
  <si>
    <t>C.4.A) Altri oneri finanziari</t>
  </si>
  <si>
    <t>CA0170</t>
  </si>
  <si>
    <t>C.4.B) Perdite su cambi</t>
  </si>
  <si>
    <t>DZ9999</t>
  </si>
  <si>
    <t>Totale rettifiche di valore di attività finanziarie (D)</t>
  </si>
  <si>
    <t>DA0010</t>
  </si>
  <si>
    <t>D.1)  Rivalutazioni</t>
  </si>
  <si>
    <t>DA0020</t>
  </si>
  <si>
    <t>D.2)  Svalutazioni</t>
  </si>
  <si>
    <t>EZ9999</t>
  </si>
  <si>
    <t>Totale proventi e oneri straordinari (E)</t>
  </si>
  <si>
    <t>EA0010</t>
  </si>
  <si>
    <t>E.1) Proventi straordinari</t>
  </si>
  <si>
    <t>EA0020</t>
  </si>
  <si>
    <t>E.1.A) Plusvalenze</t>
  </si>
  <si>
    <t>EA0030</t>
  </si>
  <si>
    <t>E.1.B) Altri proventi straordinari</t>
  </si>
  <si>
    <t>EA0040</t>
  </si>
  <si>
    <t>E.1.B.1) Proventi da donazioni e liberalità diverse</t>
  </si>
  <si>
    <t>EA0050</t>
  </si>
  <si>
    <t>E.1.B.2) Sopravvenienze attive</t>
  </si>
  <si>
    <t>EA0060</t>
  </si>
  <si>
    <t>E.1.B.2.1) Sopravvenienze attive v/Aziende sanitarie pubbliche della Regione</t>
  </si>
  <si>
    <t>EA0061</t>
  </si>
  <si>
    <t>E.1.B.2.1.A) Sopravvenienze attive v/Aziende sanitarie pubbliche della Regione relative alla mobilità intraregionale</t>
  </si>
  <si>
    <t>EA0062</t>
  </si>
  <si>
    <t>E.1.B.2.1.B) Altre sopravvenienze attive v/Aziende sanitarie pubbliche della Regione</t>
  </si>
  <si>
    <t>EA0070</t>
  </si>
  <si>
    <t>E.1.B.2.2) Sopravvenienze attive v/terzi</t>
  </si>
  <si>
    <t>EA0080</t>
  </si>
  <si>
    <t>E.1.B.2.2.A) Sopravvenienze attive v/terzi relative alla mobilità extraregionale</t>
  </si>
  <si>
    <t>EA0090</t>
  </si>
  <si>
    <t>E.1.B.2.2.B) Sopravvenienze attive v/terzi relative al personale</t>
  </si>
  <si>
    <t>EA0100</t>
  </si>
  <si>
    <t>E.1.B.2.2.C) Sopravvenienze attive v/terzi relative alle convenzioni con medici di base</t>
  </si>
  <si>
    <t>EA0110</t>
  </si>
  <si>
    <t>E.1.B.2.2.D) Sopravvenienze attive v/terzi relative alle convenzioni per la specialistica</t>
  </si>
  <si>
    <t>EA0120</t>
  </si>
  <si>
    <t>E.1.B.2.2.E) Sopravvenienze attive v/terzi relative all'acquisto prestaz. sanitarie da operatori accreditati</t>
  </si>
  <si>
    <t>EA0130</t>
  </si>
  <si>
    <t>E.1.B.2.2.F) Sopravvenienze attive v/terzi relative all'acquisto di beni e servizi</t>
  </si>
  <si>
    <t>EA0140</t>
  </si>
  <si>
    <t>E.1.B.2.2.G) Altre sopravvenienze attive v/terzi</t>
  </si>
  <si>
    <t>EA0150</t>
  </si>
  <si>
    <t>E.1.B.3) Insussistenze attive</t>
  </si>
  <si>
    <t>EA0160</t>
  </si>
  <si>
    <t>E.1.B.3.1) Insussistenze attive v/Aziende sanitarie pubbliche della Regione</t>
  </si>
  <si>
    <t>EA0170</t>
  </si>
  <si>
    <t>E.1.B.3.2) Insussistenze attive v/terzi</t>
  </si>
  <si>
    <t>EA0180</t>
  </si>
  <si>
    <t>E.1.B.3.2.A) Insussistenze attive v/terzi relative alla mobilità extraregionale</t>
  </si>
  <si>
    <t>EA0190</t>
  </si>
  <si>
    <t>E.1.B.3.2.B) Insussistenze attive v/terzi relative al personale</t>
  </si>
  <si>
    <t>EA0200</t>
  </si>
  <si>
    <t>E.1.B.3.2.C) Insussistenze attive v/terzi relative alle convenzioni con medici di base</t>
  </si>
  <si>
    <t>EA0210</t>
  </si>
  <si>
    <t>E.1.B.3.2.D) Insussistenze attive v/terzi relative alle convenzioni per la specialistica</t>
  </si>
  <si>
    <t>EA0220</t>
  </si>
  <si>
    <t>E.1.B.3.2.E) Insussistenze attive v/terzi relative all'acquisto prestaz. sanitarie da operatori accreditati</t>
  </si>
  <si>
    <t>EA0230</t>
  </si>
  <si>
    <t>E.1.B.3.2.F) Insussistenze attive v/terzi relative all'acquisto di beni e servizi</t>
  </si>
  <si>
    <t>EA0240</t>
  </si>
  <si>
    <t>E.1.B.3.2.G) Altre insussistenze attive v/terzi</t>
  </si>
  <si>
    <t>EA0250</t>
  </si>
  <si>
    <t>E.1.B.4) Altri proventi straordinari</t>
  </si>
  <si>
    <t>EA0260</t>
  </si>
  <si>
    <t>E.2) Oneri straordinari</t>
  </si>
  <si>
    <t>EA0270</t>
  </si>
  <si>
    <t>E.2.A) Minusvalenze</t>
  </si>
  <si>
    <t>EA0280</t>
  </si>
  <si>
    <t>E.2.B) Altri oneri straordinari</t>
  </si>
  <si>
    <t>EA0290</t>
  </si>
  <si>
    <t>E.2.B.1) Oneri tributari da esercizi precedenti</t>
  </si>
  <si>
    <t>EA0300</t>
  </si>
  <si>
    <t>E.2.B.2) Oneri da cause civili ed oneri processuali</t>
  </si>
  <si>
    <t>EA0310</t>
  </si>
  <si>
    <t>E.2.B.3) Sopravvenienze passive</t>
  </si>
  <si>
    <t>EA0320</t>
  </si>
  <si>
    <t>E.2.B.3.1) Sopravvenienze passive v/Aziende sanitarie pubbliche della Regione</t>
  </si>
  <si>
    <t>EA0330</t>
  </si>
  <si>
    <t>E.2.B.3.1.A) Sopravvenienze passive v/Aziende sanitarie pubbliche relative alla mobilità intraregionale</t>
  </si>
  <si>
    <t>EA0340</t>
  </si>
  <si>
    <t>E.2.B.3.1.B) Altre sopravvenienze passive v/Aziende sanitarie pubbliche della Regione</t>
  </si>
  <si>
    <t>EA0350</t>
  </si>
  <si>
    <t>E.2.B.3.2) Sopravvenienze passive v/terzi</t>
  </si>
  <si>
    <t>EA0360</t>
  </si>
  <si>
    <t>E.2.B.3.2.A) Sopravvenienze passive v/terzi relative alla mobilità extraregionale</t>
  </si>
  <si>
    <t>EA0370</t>
  </si>
  <si>
    <t>E.2.B.3.2.B) Sopravvenienze passive v/terzi relative al personale</t>
  </si>
  <si>
    <t>EA0380</t>
  </si>
  <si>
    <t>E.2.B.3.2.B.1) Soprav. passive v/terzi relative al personale - dirigenza medica</t>
  </si>
  <si>
    <t>EA0390</t>
  </si>
  <si>
    <t>E.2.B.3.2.B.2) Soprav. passive v/terzi relative al personale - dirigenza non medica</t>
  </si>
  <si>
    <t>EA0400</t>
  </si>
  <si>
    <t>E.2.B.3.2.B.3) Soprav. passive v/terzi relative al personale - comparto</t>
  </si>
  <si>
    <t>EA0410</t>
  </si>
  <si>
    <t>E.2.B.3.2.C) Sopravvenienze passive v/terzi relative alle convenzioni con medici di base</t>
  </si>
  <si>
    <t>EA0420</t>
  </si>
  <si>
    <t>E.2.B.3.2.D) Sopravvenienze passive v/terzi relative alle convenzioni per la specialistica</t>
  </si>
  <si>
    <t>EA0430</t>
  </si>
  <si>
    <t>E.2.B.3.2.E) Sopravvenienze passive v/terzi relative all'acquisto prestaz. sanitarie da operatori accreditati</t>
  </si>
  <si>
    <t>EA0440</t>
  </si>
  <si>
    <t>E.2.B.3.2.F) Sopravvenienze passive v/terzi relative all'acquisto di beni e servizi</t>
  </si>
  <si>
    <t>EA0450</t>
  </si>
  <si>
    <t>E.2.B.3.2.G) Altre sopravvenienze passive v/terzi</t>
  </si>
  <si>
    <t>EA0460</t>
  </si>
  <si>
    <t>E.2.B.4) Insussistenze passive</t>
  </si>
  <si>
    <t>EA0470</t>
  </si>
  <si>
    <t>E.2.B.4.1) Insussistenze passive v/Aziende sanitarie pubbliche della Regione</t>
  </si>
  <si>
    <t>EA0480</t>
  </si>
  <si>
    <t>E.2.B.4.2) Insussistenze passive v/terzi</t>
  </si>
  <si>
    <t>EA0490</t>
  </si>
  <si>
    <t>E.2.B.4.2.A) Insussistenze passive v/terzi relative alla mobilità extraregionale</t>
  </si>
  <si>
    <t>EA0500</t>
  </si>
  <si>
    <t>E.2.B.4.2.B) Insussistenze passive v/terzi relative al personale</t>
  </si>
  <si>
    <t>EA0510</t>
  </si>
  <si>
    <t>E.2.B.4.2.C) Insussistenze passive v/terzi relative alle convenzioni con medici di base</t>
  </si>
  <si>
    <t>EA0520</t>
  </si>
  <si>
    <t>E.2.B.4.2.D) Insussistenze passive v/terzi relative alle convenzioni per la specialistica</t>
  </si>
  <si>
    <t>EA0530</t>
  </si>
  <si>
    <t>E.2.B.4.2.E) Insussistenze passive v/terzi relative all'acquisto prestaz. sanitarie da operatori accreditati</t>
  </si>
  <si>
    <t>EA0540</t>
  </si>
  <si>
    <t>E.2.B.4.2.F) Insussistenze passive v/terzi relative all'acquisto di beni e servizi</t>
  </si>
  <si>
    <t>EA0550</t>
  </si>
  <si>
    <t>E.2.B.4.2.G) Altre insussistenze passive v/terzi</t>
  </si>
  <si>
    <t>EA0560</t>
  </si>
  <si>
    <t>E.2.B.5) Altri oneri straordinari</t>
  </si>
  <si>
    <t>YZ9999</t>
  </si>
  <si>
    <t>Totale imposte e tasse</t>
  </si>
  <si>
    <t>YA0010</t>
  </si>
  <si>
    <t>Y.1) IRAP</t>
  </si>
  <si>
    <t>YA0020</t>
  </si>
  <si>
    <t>Y.1.A) IRAP relativa a personale dipendente</t>
  </si>
  <si>
    <t>YA0030</t>
  </si>
  <si>
    <t>Y.1.B) IRAP relativa a collaboratori e personale assimilato a lavoro dipendente</t>
  </si>
  <si>
    <t>YA0040</t>
  </si>
  <si>
    <t>Y.1.C) IRAP relativa ad attività di libera professione (intramoenia)</t>
  </si>
  <si>
    <t>YA0050</t>
  </si>
  <si>
    <t>Y.1.D) IRAP relativa ad attività commerciale</t>
  </si>
  <si>
    <t>YA0060</t>
  </si>
  <si>
    <t>Y.2) IRES</t>
  </si>
  <si>
    <t>YA0070</t>
  </si>
  <si>
    <t>Y.2.A) IRES su attività istituzionale</t>
  </si>
  <si>
    <t>YA0080</t>
  </si>
  <si>
    <t>Y.2.B) IRES su attività commerciale</t>
  </si>
  <si>
    <t>YA0090</t>
  </si>
  <si>
    <t>Y.3) Accantonamento a F.do Imposte (Accertamenti, condoni, ecc.)</t>
  </si>
  <si>
    <t>BILANCIO PREVENTIVO ECONOMICO ANNUALE 2017 - ISTITUTO ONCOLOGICO VENETO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</si>
</sst>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_ ;\-#,##0\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u/>
      <sz val="8"/>
      <name val="Calibri"/>
      <family val="2"/>
      <scheme val="minor"/>
    </font>
    <font>
      <b/>
      <u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u/>
      <sz val="8"/>
      <name val="Calibri"/>
      <family val="2"/>
      <scheme val="minor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mediumGray">
        <fgColor indexed="9"/>
        <bgColor indexed="44"/>
      </patternFill>
    </fill>
    <fill>
      <patternFill patternType="mediumGray">
        <fgColor indexed="9"/>
        <bgColor indexed="9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9" fontId="3" fillId="2" borderId="2">
      <alignment vertical="center"/>
    </xf>
    <xf numFmtId="49" fontId="2" fillId="3" borderId="2">
      <alignment vertical="center"/>
    </xf>
    <xf numFmtId="0" fontId="12" fillId="0" borderId="0"/>
  </cellStyleXfs>
  <cellXfs count="56">
    <xf numFmtId="0" fontId="0" fillId="0" borderId="0" xfId="0"/>
    <xf numFmtId="164" fontId="5" fillId="0" borderId="0" xfId="1" applyNumberFormat="1" applyFont="1" applyFill="1" applyAlignment="1" applyProtection="1">
      <alignment horizontal="center"/>
    </xf>
    <xf numFmtId="0" fontId="6" fillId="0" borderId="0" xfId="0" applyFont="1" applyFill="1" applyAlignment="1" applyProtection="1"/>
    <xf numFmtId="0" fontId="6" fillId="0" borderId="0" xfId="0" applyFont="1" applyFill="1"/>
    <xf numFmtId="0" fontId="7" fillId="0" borderId="0" xfId="0" applyFont="1" applyFill="1" applyBorder="1" applyAlignment="1" applyProtection="1">
      <alignment horizontal="center"/>
    </xf>
    <xf numFmtId="2" fontId="9" fillId="0" borderId="0" xfId="0" applyNumberFormat="1" applyFont="1" applyFill="1"/>
    <xf numFmtId="1" fontId="10" fillId="0" borderId="0" xfId="0" applyNumberFormat="1" applyFont="1" applyFill="1"/>
    <xf numFmtId="0" fontId="9" fillId="0" borderId="0" xfId="0" applyFont="1" applyFill="1"/>
    <xf numFmtId="0" fontId="10" fillId="0" borderId="0" xfId="0" applyFont="1" applyFill="1"/>
    <xf numFmtId="49" fontId="5" fillId="0" borderId="3" xfId="3" applyFont="1" applyFill="1" applyBorder="1" applyAlignment="1" applyProtection="1">
      <alignment horizontal="center" vertical="center"/>
    </xf>
    <xf numFmtId="49" fontId="5" fillId="0" borderId="3" xfId="3" applyFont="1" applyFill="1" applyBorder="1" applyAlignment="1" applyProtection="1">
      <alignment horizontal="left" vertical="center" wrapText="1" indent="6"/>
    </xf>
    <xf numFmtId="49" fontId="5" fillId="0" borderId="3" xfId="3" applyFont="1" applyFill="1" applyBorder="1" applyAlignment="1" applyProtection="1">
      <alignment horizontal="left" vertical="center" wrapText="1" indent="5"/>
    </xf>
    <xf numFmtId="0" fontId="10" fillId="0" borderId="0" xfId="0" applyFont="1" applyFill="1" applyAlignment="1">
      <alignment horizontal="left" indent="1"/>
    </xf>
    <xf numFmtId="49" fontId="5" fillId="0" borderId="5" xfId="3" applyFont="1" applyFill="1" applyBorder="1" applyAlignment="1">
      <alignment horizontal="center" vertical="center"/>
    </xf>
    <xf numFmtId="49" fontId="5" fillId="0" borderId="5" xfId="3" applyFont="1" applyFill="1" applyBorder="1" applyAlignment="1">
      <alignment horizontal="left" vertical="center" indent="3"/>
    </xf>
    <xf numFmtId="49" fontId="8" fillId="0" borderId="2" xfId="2" applyFont="1" applyFill="1" applyAlignment="1">
      <alignment horizontal="center" vertical="center"/>
    </xf>
    <xf numFmtId="49" fontId="8" fillId="0" borderId="2" xfId="2" applyFont="1" applyFill="1" applyAlignment="1">
      <alignment horizontal="left" vertical="center" indent="2"/>
    </xf>
    <xf numFmtId="49" fontId="5" fillId="0" borderId="2" xfId="3" applyFont="1" applyFill="1" applyAlignment="1">
      <alignment horizontal="center" vertical="center"/>
    </xf>
    <xf numFmtId="49" fontId="5" fillId="0" borderId="2" xfId="3" applyFont="1" applyFill="1" applyAlignment="1">
      <alignment horizontal="left" vertical="center" indent="3"/>
    </xf>
    <xf numFmtId="49" fontId="5" fillId="0" borderId="2" xfId="3" applyFont="1" applyFill="1" applyAlignment="1">
      <alignment horizontal="left" vertical="center" indent="2"/>
    </xf>
    <xf numFmtId="164" fontId="5" fillId="0" borderId="0" xfId="1" applyNumberFormat="1" applyFont="1" applyFill="1" applyAlignment="1">
      <alignment horizontal="center"/>
    </xf>
    <xf numFmtId="0" fontId="6" fillId="0" borderId="0" xfId="0" applyFont="1" applyFill="1" applyAlignment="1"/>
    <xf numFmtId="2" fontId="5" fillId="0" borderId="0" xfId="0" applyNumberFormat="1" applyFont="1" applyFill="1" applyAlignment="1" applyProtection="1">
      <alignment horizontal="right"/>
    </xf>
    <xf numFmtId="2" fontId="7" fillId="0" borderId="1" xfId="0" applyNumberFormat="1" applyFont="1" applyFill="1" applyBorder="1" applyAlignment="1" applyProtection="1">
      <alignment horizontal="right" vertical="center"/>
    </xf>
    <xf numFmtId="49" fontId="8" fillId="0" borderId="3" xfId="2" applyFont="1" applyFill="1" applyBorder="1" applyAlignment="1" applyProtection="1">
      <alignment horizontal="center" vertical="center"/>
    </xf>
    <xf numFmtId="49" fontId="8" fillId="0" borderId="3" xfId="2" applyFont="1" applyFill="1" applyBorder="1" applyAlignment="1" applyProtection="1">
      <alignment vertical="center"/>
    </xf>
    <xf numFmtId="4" fontId="5" fillId="0" borderId="4" xfId="2" applyNumberFormat="1" applyFont="1" applyFill="1" applyBorder="1" applyAlignment="1" applyProtection="1">
      <alignment horizontal="right" vertical="center"/>
    </xf>
    <xf numFmtId="0" fontId="11" fillId="0" borderId="0" xfId="0" applyFont="1" applyFill="1"/>
    <xf numFmtId="49" fontId="8" fillId="0" borderId="3" xfId="2" applyFont="1" applyFill="1" applyBorder="1" applyAlignment="1" applyProtection="1">
      <alignment horizontal="left" vertical="center" indent="1"/>
    </xf>
    <xf numFmtId="4" fontId="5" fillId="0" borderId="3" xfId="2" applyNumberFormat="1" applyFont="1" applyFill="1" applyBorder="1" applyAlignment="1" applyProtection="1">
      <alignment horizontal="right" vertical="center"/>
    </xf>
    <xf numFmtId="49" fontId="8" fillId="0" borderId="3" xfId="2" applyFont="1" applyFill="1" applyBorder="1" applyAlignment="1" applyProtection="1">
      <alignment horizontal="left" vertical="center" indent="2"/>
    </xf>
    <xf numFmtId="49" fontId="8" fillId="0" borderId="3" xfId="2" applyFont="1" applyFill="1" applyBorder="1" applyAlignment="1" applyProtection="1">
      <alignment horizontal="left" vertical="center" indent="3"/>
    </xf>
    <xf numFmtId="0" fontId="5" fillId="0" borderId="0" xfId="0" applyFont="1" applyFill="1"/>
    <xf numFmtId="49" fontId="8" fillId="0" borderId="3" xfId="2" applyFont="1" applyFill="1" applyBorder="1" applyAlignment="1" applyProtection="1">
      <alignment horizontal="left" vertical="center" indent="4"/>
    </xf>
    <xf numFmtId="49" fontId="8" fillId="0" borderId="3" xfId="3" applyFont="1" applyFill="1" applyBorder="1" applyAlignment="1" applyProtection="1">
      <alignment horizontal="center" vertical="center"/>
    </xf>
    <xf numFmtId="49" fontId="8" fillId="0" borderId="3" xfId="3" applyFont="1" applyFill="1" applyBorder="1" applyAlignment="1" applyProtection="1">
      <alignment horizontal="left" vertical="center" indent="5"/>
    </xf>
    <xf numFmtId="4" fontId="5" fillId="0" borderId="3" xfId="3" applyNumberFormat="1" applyFont="1" applyFill="1" applyBorder="1" applyAlignment="1" applyProtection="1">
      <alignment horizontal="right" vertical="center"/>
    </xf>
    <xf numFmtId="49" fontId="5" fillId="0" borderId="3" xfId="3" applyFont="1" applyFill="1" applyBorder="1" applyAlignment="1" applyProtection="1">
      <alignment horizontal="left" vertical="center" indent="6"/>
    </xf>
    <xf numFmtId="49" fontId="5" fillId="0" borderId="3" xfId="3" applyFont="1" applyFill="1" applyBorder="1" applyAlignment="1" applyProtection="1">
      <alignment horizontal="left" vertical="center" indent="5"/>
    </xf>
    <xf numFmtId="49" fontId="8" fillId="0" borderId="3" xfId="2" applyFont="1" applyFill="1" applyBorder="1" applyAlignment="1" applyProtection="1">
      <alignment horizontal="left" vertical="center" indent="5"/>
    </xf>
    <xf numFmtId="4" fontId="5" fillId="0" borderId="3" xfId="1" applyNumberFormat="1" applyFont="1" applyFill="1" applyBorder="1" applyAlignment="1" applyProtection="1">
      <alignment horizontal="right" vertical="center"/>
    </xf>
    <xf numFmtId="49" fontId="5" fillId="0" borderId="3" xfId="3" applyFont="1" applyFill="1" applyBorder="1" applyAlignment="1" applyProtection="1">
      <alignment horizontal="left" vertical="center" indent="4"/>
    </xf>
    <xf numFmtId="0" fontId="7" fillId="0" borderId="0" xfId="0" applyFont="1" applyFill="1"/>
    <xf numFmtId="49" fontId="8" fillId="0" borderId="3" xfId="2" applyFont="1" applyFill="1" applyBorder="1" applyAlignment="1" applyProtection="1">
      <alignment horizontal="left" vertical="center" indent="6"/>
    </xf>
    <xf numFmtId="49" fontId="5" fillId="0" borderId="3" xfId="3" applyFont="1" applyFill="1" applyBorder="1" applyAlignment="1" applyProtection="1">
      <alignment horizontal="left" vertical="center" indent="7"/>
    </xf>
    <xf numFmtId="49" fontId="5" fillId="0" borderId="3" xfId="3" applyFont="1" applyFill="1" applyBorder="1" applyAlignment="1" applyProtection="1">
      <alignment horizontal="left" vertical="center" indent="3"/>
    </xf>
    <xf numFmtId="49" fontId="8" fillId="0" borderId="3" xfId="2" applyFont="1" applyFill="1" applyBorder="1" applyAlignment="1" applyProtection="1">
      <alignment horizontal="left" vertical="center" indent="7"/>
    </xf>
    <xf numFmtId="0" fontId="6" fillId="0" borderId="0" xfId="0" applyFont="1" applyFill="1" applyAlignment="1">
      <alignment horizontal="left" indent="1"/>
    </xf>
    <xf numFmtId="49" fontId="5" fillId="0" borderId="3" xfId="3" applyFont="1" applyFill="1" applyBorder="1" applyAlignment="1" applyProtection="1">
      <alignment horizontal="left" vertical="center" indent="8"/>
    </xf>
    <xf numFmtId="49" fontId="6" fillId="0" borderId="3" xfId="3" applyFont="1" applyFill="1" applyBorder="1" applyAlignment="1" applyProtection="1">
      <alignment horizontal="left" vertical="center" indent="7"/>
    </xf>
    <xf numFmtId="49" fontId="5" fillId="0" borderId="3" xfId="3" applyNumberFormat="1" applyFont="1" applyFill="1" applyBorder="1" applyAlignment="1" applyProtection="1">
      <alignment horizontal="center" vertical="center"/>
    </xf>
    <xf numFmtId="49" fontId="5" fillId="0" borderId="3" xfId="3" applyNumberFormat="1" applyFont="1" applyFill="1" applyBorder="1" applyAlignment="1" applyProtection="1">
      <alignment horizontal="left" vertical="center" indent="4"/>
    </xf>
    <xf numFmtId="49" fontId="6" fillId="0" borderId="3" xfId="3" applyFont="1" applyFill="1" applyBorder="1" applyAlignment="1" applyProtection="1">
      <alignment horizontal="left" vertical="center" indent="6"/>
    </xf>
    <xf numFmtId="49" fontId="5" fillId="0" borderId="3" xfId="3" applyFont="1" applyFill="1" applyBorder="1" applyAlignment="1" applyProtection="1">
      <alignment horizontal="left" vertical="center" indent="2"/>
    </xf>
    <xf numFmtId="2" fontId="5" fillId="0" borderId="0" xfId="0" applyNumberFormat="1" applyFont="1" applyFill="1" applyAlignment="1">
      <alignment horizontal="right"/>
    </xf>
    <xf numFmtId="0" fontId="4" fillId="0" borderId="0" xfId="4" applyFont="1" applyFill="1" applyBorder="1" applyAlignment="1">
      <alignment vertical="center"/>
    </xf>
  </cellXfs>
  <cellStyles count="5">
    <cellStyle name="Migliaia" xfId="1" builtinId="3"/>
    <cellStyle name="Normale" xfId="0" builtinId="0"/>
    <cellStyle name="Normale_Asl 6_Raccordo MONISANIT al 31 dicembre 2007 (v. FINALE del 30.05.2008) 2" xfId="4"/>
    <cellStyle name="SAS FM Row drillable header" xfId="2"/>
    <cellStyle name="SAS FM Row header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E%20Preventivo%202017_schema%20dettagliat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Ins_Aziende"/>
      <sheetName val="POSTE_R_SANITARIO"/>
      <sheetName val="Ins_Poste_R"/>
      <sheetName val="Schema di riferimento (totale)"/>
      <sheetName val="Conto Economico"/>
      <sheetName val="ANAGR"/>
    </sheetNames>
    <sheetDataSet>
      <sheetData sheetId="0"/>
      <sheetData sheetId="1">
        <row r="4">
          <cell r="A4" t="str">
            <v>ZZ9999</v>
          </cell>
          <cell r="B4" t="str">
            <v>RISULTATO DI ESERCIZIO</v>
          </cell>
          <cell r="C4">
            <v>-3493774.33</v>
          </cell>
        </row>
        <row r="5">
          <cell r="A5" t="str">
            <v>XA0000</v>
          </cell>
          <cell r="B5" t="str">
            <v>Risultato prima delle imposte (A - B +/- C +/- D +/- E)</v>
          </cell>
          <cell r="C5">
            <v>-1267885.6599999999</v>
          </cell>
        </row>
        <row r="6">
          <cell r="A6" t="str">
            <v>AZ9999</v>
          </cell>
          <cell r="B6" t="str">
            <v>Totale valore della produzione (A)</v>
          </cell>
          <cell r="C6">
            <v>108041860.06</v>
          </cell>
        </row>
        <row r="7">
          <cell r="A7" t="str">
            <v>AA0010</v>
          </cell>
          <cell r="B7" t="str">
            <v>A.1)  Contributi in c/esercizio</v>
          </cell>
          <cell r="C7">
            <v>11502980.84</v>
          </cell>
        </row>
        <row r="8">
          <cell r="A8" t="str">
            <v>AA0020</v>
          </cell>
          <cell r="B8" t="str">
            <v>A.1.A)  Contributi da Regione o Prov. Aut. per quota F.S. regionale</v>
          </cell>
          <cell r="C8">
            <v>6433032.9800000004</v>
          </cell>
        </row>
        <row r="9">
          <cell r="A9" t="str">
            <v>AA0030</v>
          </cell>
          <cell r="B9" t="str">
            <v>A.1.A.1)  da Regione o Prov. Aut. per quota F.S. regionale indistinto</v>
          </cell>
          <cell r="C9">
            <v>6433032.9800000004</v>
          </cell>
        </row>
        <row r="10">
          <cell r="A10" t="str">
            <v>AA0031</v>
          </cell>
          <cell r="B10" t="str">
            <v>A.1.A.1.1)  da Regione o Prov. Aut. per quota F.S.R. a titolo di indistinta - quota capitaria</v>
          </cell>
          <cell r="C10">
            <v>5710598.9800000004</v>
          </cell>
        </row>
        <row r="11">
          <cell r="A11" t="str">
            <v>AA0032</v>
          </cell>
          <cell r="B11" t="str">
            <v>A.1.A.1.2)  da Regione o Prov. Aut. per quota F.S.R. a titolo di indistinta - finanziamento a funzione</v>
          </cell>
          <cell r="C11">
            <v>722434</v>
          </cell>
        </row>
        <row r="12">
          <cell r="A12" t="str">
            <v>AA0033</v>
          </cell>
          <cell r="B12" t="str">
            <v>A.1.A.1.3)  da Regione o Prov. Aut. per quota F.S.R. a titolo di indistinta - fondo investimenti</v>
          </cell>
          <cell r="C12">
            <v>0</v>
          </cell>
        </row>
        <row r="13">
          <cell r="A13" t="str">
            <v>AA0034</v>
          </cell>
          <cell r="B13" t="str">
            <v>A.1.A.1.4)  da Regione o Prov. Aut. per quota F.S.R. a titolo di indistinta - finanziamenti aggiuntivi - piani di rientro - riduzione disequilibrio</v>
          </cell>
          <cell r="C13">
            <v>0</v>
          </cell>
        </row>
        <row r="14">
          <cell r="A14" t="str">
            <v>AA0035</v>
          </cell>
          <cell r="B14" t="str">
            <v>A.1.A.1.5)  da Regione o Prov. Aut. per quota F.S.R. a titolo di indistinta - altro</v>
          </cell>
          <cell r="C14">
            <v>0</v>
          </cell>
        </row>
        <row r="15">
          <cell r="A15" t="str">
            <v>AA0036</v>
          </cell>
          <cell r="B15" t="str">
            <v>A.1.A.1.6)  da Regione o Prov. Aut. per quota F.S.R. a titolo di vincolati regionali</v>
          </cell>
          <cell r="C15">
            <v>0</v>
          </cell>
        </row>
        <row r="16">
          <cell r="A16" t="str">
            <v>AA0040</v>
          </cell>
          <cell r="B16" t="str">
            <v>A.1.A.2)  da Regione o Prov. Aut. per quota F.S. regionale vincolato</v>
          </cell>
          <cell r="C16">
            <v>0</v>
          </cell>
        </row>
        <row r="17">
          <cell r="A17" t="str">
            <v>AA0050</v>
          </cell>
          <cell r="B17" t="str">
            <v>A.1.B)  Contributi c/esercizio (extra fondo)</v>
          </cell>
          <cell r="C17">
            <v>0</v>
          </cell>
        </row>
        <row r="18">
          <cell r="A18" t="str">
            <v>AA0060</v>
          </cell>
          <cell r="B18" t="str">
            <v>A.1.B.1)  da Regione o Prov. Aut. (extra fondo)</v>
          </cell>
          <cell r="C18">
            <v>0</v>
          </cell>
        </row>
        <row r="19">
          <cell r="A19" t="str">
            <v>AA0070</v>
          </cell>
          <cell r="B19" t="str">
            <v>A.1.B.1.1)  Contributi da Regione o Prov. Aut. (extra fondo) vincolati</v>
          </cell>
          <cell r="C19">
            <v>0</v>
          </cell>
        </row>
        <row r="20">
          <cell r="A20" t="str">
            <v>AA0080</v>
          </cell>
          <cell r="B20" t="str">
            <v>A.1.B.1.2)  Contributi da Regione o Prov. Aut. (extra fondo) - Risorse aggiuntive da bilancio regionale a titolo di copertura LEA</v>
          </cell>
          <cell r="C20">
            <v>0</v>
          </cell>
        </row>
        <row r="21">
          <cell r="A21" t="str">
            <v>AA0090</v>
          </cell>
          <cell r="B21" t="str">
            <v>A.1.B.1.3)  Contributi da Regione o Prov. Aut. (extra fondo) - Risorse aggiuntive da bilancio regionale a titolo di copertura extra LEA</v>
          </cell>
          <cell r="C21">
            <v>0</v>
          </cell>
        </row>
        <row r="22">
          <cell r="A22" t="str">
            <v>AA0100</v>
          </cell>
          <cell r="B22" t="str">
            <v>A.1.B.1.4)  Contributi da Regione o Prov. Aut. (extra fondo) - Altro</v>
          </cell>
          <cell r="C22">
            <v>0</v>
          </cell>
        </row>
        <row r="23">
          <cell r="A23" t="str">
            <v>AA0110</v>
          </cell>
          <cell r="B23" t="str">
            <v>A.1.B.2)  Contributi da Aziende sanitarie pubbliche della Regione o Prov. Aut. (extra fondo)</v>
          </cell>
          <cell r="C23">
            <v>0</v>
          </cell>
        </row>
        <row r="24">
          <cell r="A24" t="str">
            <v>AA0120</v>
          </cell>
          <cell r="B24" t="str">
            <v>A.1.B.2.1)  Contributi da Aziende sanitarie pubbliche della Regione o Prov. Aut. (extra fondo) vincolati</v>
          </cell>
          <cell r="C24">
            <v>0</v>
          </cell>
        </row>
        <row r="25">
          <cell r="A25" t="str">
            <v>AA0130</v>
          </cell>
          <cell r="B25" t="str">
            <v>A.1.B.2.2)  Contributi da Aziende sanitarie pubbliche della Regione o Prov. Aut. (extra fondo) altro</v>
          </cell>
          <cell r="C25">
            <v>0</v>
          </cell>
        </row>
        <row r="26">
          <cell r="A26" t="str">
            <v>AA0140</v>
          </cell>
          <cell r="B26" t="str">
            <v>A.1.B.3)  Contributi da altri soggetti pubblici (extra fondo)</v>
          </cell>
          <cell r="C26">
            <v>0</v>
          </cell>
        </row>
        <row r="27">
          <cell r="A27" t="str">
            <v>AA0150</v>
          </cell>
          <cell r="B27" t="str">
            <v>A.1.B.3.1)  Contributi da altri soggetti pubblici (extra fondo) vincolati</v>
          </cell>
          <cell r="C27">
            <v>0</v>
          </cell>
        </row>
        <row r="28">
          <cell r="A28" t="str">
            <v>AA0160</v>
          </cell>
          <cell r="B28" t="str">
            <v>A.1.B.3.2)  Contributi da altri soggetti pubblici (extra fondo) L. 210/92</v>
          </cell>
          <cell r="C28">
            <v>0</v>
          </cell>
        </row>
        <row r="29">
          <cell r="A29" t="str">
            <v>AA0170</v>
          </cell>
          <cell r="B29" t="str">
            <v>A.1.B.3.3)  Contributi da altri soggetti pubblici (extra fondo) altro</v>
          </cell>
          <cell r="C29">
            <v>0</v>
          </cell>
        </row>
        <row r="30">
          <cell r="A30" t="str">
            <v>AA0180</v>
          </cell>
          <cell r="B30" t="str">
            <v>A.1.C)  Contributi c/esercizio per ricerca</v>
          </cell>
          <cell r="C30">
            <v>5069947.8600000003</v>
          </cell>
        </row>
        <row r="31">
          <cell r="A31" t="str">
            <v>AA0190</v>
          </cell>
          <cell r="B31" t="str">
            <v>A.1.C.1)  Contributi da Ministero della Salute per ricerca corrente</v>
          </cell>
          <cell r="C31">
            <v>3056797.86</v>
          </cell>
        </row>
        <row r="32">
          <cell r="A32" t="str">
            <v>AA0200</v>
          </cell>
          <cell r="B32" t="str">
            <v>A.1.C.2)  Contributi da Ministero della Salute per ricerca finalizzata</v>
          </cell>
          <cell r="C32">
            <v>0</v>
          </cell>
        </row>
        <row r="33">
          <cell r="A33" t="str">
            <v>AA0210</v>
          </cell>
          <cell r="B33" t="str">
            <v>A.1.C.3)  Contributi da Regione ed altri soggetti pubblici per ricerca</v>
          </cell>
          <cell r="C33">
            <v>1649000</v>
          </cell>
        </row>
        <row r="34">
          <cell r="A34" t="str">
            <v>AA0220</v>
          </cell>
          <cell r="B34" t="str">
            <v>A.1.C.4)  Contributi da privati per ricerca</v>
          </cell>
          <cell r="C34">
            <v>364150</v>
          </cell>
        </row>
        <row r="35">
          <cell r="A35" t="str">
            <v>AA0230</v>
          </cell>
          <cell r="B35" t="str">
            <v>A.1.D)  Contributi c/esercizio da privati</v>
          </cell>
          <cell r="C35">
            <v>0</v>
          </cell>
        </row>
        <row r="36">
          <cell r="A36" t="str">
            <v>AA0240</v>
          </cell>
          <cell r="B36" t="str">
            <v>A.2)  Rettifica contributi c/esercizio per destinazione ad investimenti</v>
          </cell>
          <cell r="C36">
            <v>0</v>
          </cell>
        </row>
        <row r="37">
          <cell r="A37" t="str">
            <v>AA0250</v>
          </cell>
          <cell r="B37" t="str">
            <v>A.2.A)  Rettifica contributi in c/esercizio per destinazione ad investimenti - da Regione o Prov. Aut. per quota F.S. regionale</v>
          </cell>
          <cell r="C37">
            <v>0</v>
          </cell>
        </row>
        <row r="38">
          <cell r="A38" t="str">
            <v>AA0260</v>
          </cell>
          <cell r="B38" t="str">
            <v>A.2.B)  Rettifica contributi in c/esercizio per destinazione ad investimenti - altri contributi</v>
          </cell>
          <cell r="C38">
            <v>0</v>
          </cell>
        </row>
        <row r="39">
          <cell r="A39" t="str">
            <v>AA0270</v>
          </cell>
          <cell r="B39" t="str">
            <v>A.3) Utilizzo fondi per quote inutilizzate contributi vincolati di esercizi precedenti</v>
          </cell>
          <cell r="C39">
            <v>2552667.36</v>
          </cell>
        </row>
        <row r="40">
          <cell r="A40" t="str">
            <v>AA0280</v>
          </cell>
          <cell r="B40" t="str">
            <v>A.3.A)  Utilizzo fondi per quote inutilizzate contributi di esercizi precedenti da Regione o Prov. Aut. per quota F.S. regionale vincolato</v>
          </cell>
          <cell r="C40">
            <v>0</v>
          </cell>
        </row>
        <row r="41">
          <cell r="A41" t="str">
            <v>AA0290</v>
          </cell>
          <cell r="B41" t="str">
            <v>A.3.B) Utilizzo fondi per quote inutilizzate contributi di esercizi precedenti da soggetti pubblici (extra fondo) vincolati</v>
          </cell>
          <cell r="C41">
            <v>0</v>
          </cell>
        </row>
        <row r="42">
          <cell r="A42" t="str">
            <v>AA0300</v>
          </cell>
          <cell r="B42" t="str">
            <v>A.3.C)  Utilizzo fondi per quote inutilizzate contributi di esercizi precedenti per ricerca</v>
          </cell>
          <cell r="C42">
            <v>2552667.36</v>
          </cell>
        </row>
        <row r="43">
          <cell r="A43" t="str">
            <v>AA0310</v>
          </cell>
          <cell r="B43" t="str">
            <v>A.3.D) Utilizzo fondi per quote inutilizzate contributi vincolati di esercizi precedenti da privati</v>
          </cell>
          <cell r="C43">
            <v>0</v>
          </cell>
        </row>
        <row r="44">
          <cell r="A44" t="str">
            <v>AA0320</v>
          </cell>
          <cell r="B44" t="str">
            <v>A.4)  Ricavi per prestazioni sanitarie e sociosanitarie a rilevanza sanitaria</v>
          </cell>
          <cell r="C44">
            <v>77207698.219999999</v>
          </cell>
        </row>
        <row r="45">
          <cell r="A45" t="str">
            <v>AA0330</v>
          </cell>
          <cell r="B45" t="str">
            <v>A.4.A)  Ricavi per prestazioni sanitarie e sociosanitarie a rilevanza sanitaria erogate a soggetti pubblici</v>
          </cell>
          <cell r="C45">
            <v>73904417.599999994</v>
          </cell>
        </row>
        <row r="46">
          <cell r="A46" t="str">
            <v>AA0340</v>
          </cell>
          <cell r="B46" t="str">
            <v>A.4.A.1)  Ricavi per prestaz. sanitarie  e sociosanitarie a rilevanza sanitaria erogate ad Aziende sanitarie pubbliche della Regione</v>
          </cell>
          <cell r="C46">
            <v>68461861.599999994</v>
          </cell>
        </row>
        <row r="47">
          <cell r="A47" t="str">
            <v>AA0350</v>
          </cell>
          <cell r="B47" t="str">
            <v>A.4.A.1.1) Prestazioni di ricovero</v>
          </cell>
          <cell r="C47">
            <v>13451014.470000001</v>
          </cell>
        </row>
        <row r="48">
          <cell r="A48" t="str">
            <v>AA0360</v>
          </cell>
          <cell r="B48" t="str">
            <v>A.4.A.1.2) Prestazioni di specialistica ambulatoriale</v>
          </cell>
          <cell r="C48">
            <v>27615274.25</v>
          </cell>
        </row>
        <row r="49">
          <cell r="A49" t="str">
            <v>AA0370</v>
          </cell>
          <cell r="B49" t="str">
            <v>A.4.A.1.3) Prestazioni di psichiatria residenziale e semiresidenziale</v>
          </cell>
          <cell r="C49">
            <v>0</v>
          </cell>
        </row>
        <row r="50">
          <cell r="A50" t="str">
            <v>AA0380</v>
          </cell>
          <cell r="B50" t="str">
            <v>A.4.A.1.4) Prestazioni di File F</v>
          </cell>
          <cell r="C50">
            <v>25058913.09</v>
          </cell>
        </row>
        <row r="51">
          <cell r="A51" t="str">
            <v>AA0390</v>
          </cell>
          <cell r="B51" t="str">
            <v>A.4.A.1.5) Prestazioni servizi MMG, PLS, Contin. assistenziale</v>
          </cell>
          <cell r="C51">
            <v>0</v>
          </cell>
        </row>
        <row r="52">
          <cell r="A52" t="str">
            <v>AA0400</v>
          </cell>
          <cell r="B52" t="str">
            <v>A.4.A.1.6) Prestazioni servizi farmaceutica convenzionata</v>
          </cell>
          <cell r="C52">
            <v>0</v>
          </cell>
        </row>
        <row r="53">
          <cell r="A53" t="str">
            <v>AA0410</v>
          </cell>
          <cell r="B53" t="str">
            <v>A.4.A.1.7) Prestazioni termali</v>
          </cell>
          <cell r="C53">
            <v>0</v>
          </cell>
        </row>
        <row r="54">
          <cell r="A54" t="str">
            <v>AA0420</v>
          </cell>
          <cell r="B54" t="str">
            <v>A.4.A.1.8) Prestazioni trasporto ambulanze ed elisoccorso</v>
          </cell>
          <cell r="C54">
            <v>8020</v>
          </cell>
        </row>
        <row r="55">
          <cell r="A55" t="str">
            <v>AA0430</v>
          </cell>
          <cell r="B55" t="str">
            <v>A.4.A.1.9) Altre prestazioni sanitarie e socio-sanitarie a rilevanza sanitaria</v>
          </cell>
          <cell r="C55">
            <v>2328639.79</v>
          </cell>
        </row>
        <row r="56">
          <cell r="A56" t="str">
            <v>AA0431</v>
          </cell>
          <cell r="B56" t="str">
            <v>A.4.A.1.9.A) Altre prestazioni sanitarie e socio-sanitarie a rilevanza sanitaria - RIABILITATIVA</v>
          </cell>
          <cell r="C56">
            <v>0</v>
          </cell>
        </row>
        <row r="57">
          <cell r="A57" t="str">
            <v>AA0432</v>
          </cell>
          <cell r="B57" t="str">
            <v>A.4.A.1.9.B) Altre prestazioni sanitarie e socio-sanitarie a rilevanza sanitaria - HOSPICE</v>
          </cell>
          <cell r="C57">
            <v>0</v>
          </cell>
        </row>
        <row r="58">
          <cell r="A58" t="str">
            <v>AA0433</v>
          </cell>
          <cell r="B58" t="str">
            <v>A.4.A.1.9.C) Altre prestazioni sanitarie e socio-sanitarie a rilevanza sanitaria</v>
          </cell>
          <cell r="C58">
            <v>2328639.79</v>
          </cell>
        </row>
        <row r="59">
          <cell r="A59" t="str">
            <v>AA0440</v>
          </cell>
          <cell r="B59" t="str">
            <v>A.4.A.2)   Ricavi per prestaz. sanitarie e sociosanitarie a rilevanza sanitaria erogate ad altri soggetti pubblici</v>
          </cell>
          <cell r="C59">
            <v>30000</v>
          </cell>
        </row>
        <row r="60">
          <cell r="A60" t="str">
            <v>AA0450</v>
          </cell>
          <cell r="B60" t="str">
            <v>A.4.A.3)   Ricavi per prestaz. sanitarie e sociosanitarie a rilevanza sanitaria erogate a soggetti pubblici Extraregione</v>
          </cell>
          <cell r="C60">
            <v>5412556</v>
          </cell>
        </row>
        <row r="61">
          <cell r="A61" t="str">
            <v>AA0460</v>
          </cell>
          <cell r="B61" t="str">
            <v>A.4.A.3.1) Prestazioni di ricovero</v>
          </cell>
          <cell r="C61">
            <v>1698597</v>
          </cell>
        </row>
        <row r="62">
          <cell r="A62" t="str">
            <v>AA0470</v>
          </cell>
          <cell r="B62" t="str">
            <v>A.4.A.3.2) Prestazioni ambulatoriali</v>
          </cell>
          <cell r="C62">
            <v>1780333</v>
          </cell>
        </row>
        <row r="63">
          <cell r="A63" t="str">
            <v>AA0480</v>
          </cell>
          <cell r="B63" t="str">
            <v>A.4.A.3.3) Prestazioni di psichiatria non soggetta a compensazione (resid. e semiresid.)</v>
          </cell>
          <cell r="C63">
            <v>0</v>
          </cell>
        </row>
        <row r="64">
          <cell r="A64" t="str">
            <v>AA0490</v>
          </cell>
          <cell r="B64" t="str">
            <v>A.4.A.3.4) Prestazioni di File F</v>
          </cell>
          <cell r="C64">
            <v>1593202</v>
          </cell>
        </row>
        <row r="65">
          <cell r="A65" t="str">
            <v>AA0500</v>
          </cell>
          <cell r="B65" t="str">
            <v>A.4.A.3.5) Prestazioni servizi MMG, PLS, Contin. assistenziale Extraregione</v>
          </cell>
          <cell r="C65">
            <v>0</v>
          </cell>
        </row>
        <row r="66">
          <cell r="A66" t="str">
            <v>AA0510</v>
          </cell>
          <cell r="B66" t="str">
            <v>A.4.A.3.6) Prestazioni servizi farmaceutica convenzionata Extraregione</v>
          </cell>
          <cell r="C66">
            <v>0</v>
          </cell>
        </row>
        <row r="67">
          <cell r="A67" t="str">
            <v>AA0520</v>
          </cell>
          <cell r="B67" t="str">
            <v>A.4.A.3.7) Prestazioni termali Extraregione</v>
          </cell>
          <cell r="C67">
            <v>0</v>
          </cell>
        </row>
        <row r="68">
          <cell r="A68" t="str">
            <v>AA0530</v>
          </cell>
          <cell r="B68" t="str">
            <v>A.4.A.3.8) Prestazioni trasporto ambulanze ed elisoccorso Extraregione</v>
          </cell>
          <cell r="C68">
            <v>424</v>
          </cell>
        </row>
        <row r="69">
          <cell r="A69" t="str">
            <v>AA0540</v>
          </cell>
          <cell r="B69" t="str">
            <v>A.4.A.3.9) Altre prestazioni sanitarie e sociosanitarie a rilevanza sanitaria Extraregione</v>
          </cell>
          <cell r="C69">
            <v>0</v>
          </cell>
        </row>
        <row r="70">
          <cell r="A70" t="str">
            <v>AA0550</v>
          </cell>
          <cell r="B70" t="str">
            <v>A.4.A.3.10) Ricavi per cessione di emocomponenti e cellule staminali Extraregione</v>
          </cell>
          <cell r="C70">
            <v>0</v>
          </cell>
        </row>
        <row r="71">
          <cell r="A71" t="str">
            <v>AA0560</v>
          </cell>
          <cell r="B71" t="str">
            <v>A.4.A.3.11) Ricavi per differenziale tariffe TUC</v>
          </cell>
          <cell r="C71">
            <v>0</v>
          </cell>
        </row>
        <row r="72">
          <cell r="A72" t="str">
            <v>AA0570</v>
          </cell>
          <cell r="B72" t="str">
            <v>A.4.A.3.12) Altre prestazioni sanitarie e sociosanitarie a rilevanza sanitaria non soggette a compensazione Extraregione</v>
          </cell>
          <cell r="C72">
            <v>340000</v>
          </cell>
        </row>
        <row r="73">
          <cell r="A73" t="str">
            <v>AA0580</v>
          </cell>
          <cell r="B73" t="str">
            <v>A.4.A.3.12.A) Prestazioni di assistenza riabilitativa non soggette a compensazione Extraregione</v>
          </cell>
          <cell r="C73">
            <v>0</v>
          </cell>
        </row>
        <row r="74">
          <cell r="A74" t="str">
            <v>AA0590</v>
          </cell>
          <cell r="B74" t="str">
            <v>A.4.A.3.12.B) Altre prestazioni sanitarie e socio-sanitarie a rilevanza sanitaria non soggette a compensazione Extraregione</v>
          </cell>
          <cell r="C74">
            <v>340000</v>
          </cell>
        </row>
        <row r="75">
          <cell r="A75" t="str">
            <v>AA0600</v>
          </cell>
          <cell r="B75" t="str">
            <v>A.4.A.3.13) Altre prestazioni sanitarie a rilevanza sanitaria - Mobilità attiva Internazionale</v>
          </cell>
          <cell r="C75">
            <v>0</v>
          </cell>
        </row>
        <row r="76">
          <cell r="A76" t="str">
            <v>AA0610</v>
          </cell>
          <cell r="B76" t="str">
            <v>A.4.B)  Ricavi per prestazioni sanitarie e sociosanitarie a rilevanza sanitaria erogate da privati v/residenti Extraregione in compensazione (mobilità attiva)</v>
          </cell>
          <cell r="C76">
            <v>0</v>
          </cell>
        </row>
        <row r="77">
          <cell r="A77" t="str">
            <v>AA0620</v>
          </cell>
          <cell r="B77" t="str">
            <v>A.4.B.1)  Prestazioni di ricovero da priv. Extraregione in compensazione (mobilità attiva)</v>
          </cell>
          <cell r="C77">
            <v>0</v>
          </cell>
        </row>
        <row r="78">
          <cell r="A78" t="str">
            <v>AA0630</v>
          </cell>
          <cell r="B78" t="str">
            <v>A.4.B.2)  Prestazioni ambulatoriali da priv. Extraregione in compensazione  (mobilità attiva)</v>
          </cell>
          <cell r="C78">
            <v>0</v>
          </cell>
        </row>
        <row r="79">
          <cell r="A79" t="str">
            <v>AA0640</v>
          </cell>
          <cell r="B79" t="str">
            <v>A.4.B.3)  Prestazioni di File F da priv. Extraregione in compensazione (mobilità attiva)</v>
          </cell>
          <cell r="C79">
            <v>0</v>
          </cell>
        </row>
        <row r="80">
          <cell r="A80" t="str">
            <v>AA0650</v>
          </cell>
          <cell r="B80" t="str">
            <v>A.4.B.4)  Altre prestazioni sanitarie e sociosanitarie a rilevanza sanitaria erogate da privati v/residenti Extraregione in compensazione (mobilità attiva)</v>
          </cell>
          <cell r="C80">
            <v>0</v>
          </cell>
        </row>
        <row r="81">
          <cell r="A81" t="str">
            <v>AA0660</v>
          </cell>
          <cell r="B81" t="str">
            <v>A.4.C)  Ricavi per prestazioni sanitarie e sociosanitarie a rilevanza sanitaria erogate a privati</v>
          </cell>
          <cell r="C81">
            <v>1994000</v>
          </cell>
        </row>
        <row r="82">
          <cell r="A82" t="str">
            <v>AA0670</v>
          </cell>
          <cell r="B82" t="str">
            <v>A.4.D)  Ricavi per prestazioni sanitarie erogate in regime di intramoenia</v>
          </cell>
          <cell r="C82">
            <v>1309280.6200000001</v>
          </cell>
        </row>
        <row r="83">
          <cell r="A83" t="str">
            <v>AA0680</v>
          </cell>
          <cell r="B83" t="str">
            <v>A.4.D.1)  Ricavi per prestazioni sanitarie intramoenia - Area ospedaliera</v>
          </cell>
          <cell r="C83">
            <v>12800</v>
          </cell>
        </row>
        <row r="84">
          <cell r="A84" t="str">
            <v>AA0690</v>
          </cell>
          <cell r="B84" t="str">
            <v>A.4.D.2)  Ricavi per prestazioni sanitarie intramoenia - Area specialistica</v>
          </cell>
          <cell r="C84">
            <v>1110000</v>
          </cell>
        </row>
        <row r="85">
          <cell r="A85" t="str">
            <v>AA0700</v>
          </cell>
          <cell r="B85" t="str">
            <v>A.4.D.3)  Ricavi per prestazioni sanitarie intramoenia - Area sanità pubblica</v>
          </cell>
          <cell r="C85">
            <v>0</v>
          </cell>
        </row>
        <row r="86">
          <cell r="A86" t="str">
            <v>AA0710</v>
          </cell>
          <cell r="B86" t="str">
            <v>A.4.D.4)  Ricavi per prestazioni sanitarie intramoenia - Consulenze (ex art. 55 c.1 lett. c), d) ed ex art. 57-58)</v>
          </cell>
          <cell r="C86">
            <v>17000</v>
          </cell>
        </row>
        <row r="87">
          <cell r="A87" t="str">
            <v>AA0720</v>
          </cell>
          <cell r="B87" t="str">
            <v>A.4.D.5)  Ricavi per prestazioni sanitarie intramoenia - Consulenze (ex art. 55 c.1 lett. c), d) ed ex art. 57-58) (Aziende sanitarie pubbliche della Regione)</v>
          </cell>
          <cell r="C87">
            <v>169480.62</v>
          </cell>
        </row>
        <row r="88">
          <cell r="A88" t="str">
            <v>AA0730</v>
          </cell>
          <cell r="B88" t="str">
            <v>A.4.D.6)  Ricavi per prestazioni sanitarie intramoenia - Altro</v>
          </cell>
          <cell r="C88">
            <v>0</v>
          </cell>
        </row>
        <row r="89">
          <cell r="A89" t="str">
            <v>AA0740</v>
          </cell>
          <cell r="B89" t="str">
            <v>A.4.D.7)  Ricavi per prestazioni sanitarie intramoenia - Altro (Aziende sanitarie pubbliche della Regione)</v>
          </cell>
          <cell r="C89">
            <v>0</v>
          </cell>
        </row>
        <row r="90">
          <cell r="A90" t="str">
            <v>AA0750</v>
          </cell>
          <cell r="B90" t="str">
            <v>A.5) Concorsi, recuperi e rimborsi</v>
          </cell>
          <cell r="C90">
            <v>10583852.380000001</v>
          </cell>
        </row>
        <row r="91">
          <cell r="A91" t="str">
            <v>AA0760</v>
          </cell>
          <cell r="B91" t="str">
            <v>A.5.A) Rimborsi assicurativi</v>
          </cell>
          <cell r="C91">
            <v>20000</v>
          </cell>
        </row>
        <row r="92">
          <cell r="A92" t="str">
            <v>AA0770</v>
          </cell>
          <cell r="B92" t="str">
            <v>A.5.B) Concorsi, recuperi e rimborsi da Regione</v>
          </cell>
          <cell r="C92">
            <v>119013.13</v>
          </cell>
        </row>
        <row r="93">
          <cell r="A93" t="str">
            <v>AA0780</v>
          </cell>
          <cell r="B93" t="str">
            <v>A.5.B.1) Rimborso degli oneri stipendiali del personale dell'azienda in posizione di comando presso la Regione</v>
          </cell>
          <cell r="C93">
            <v>119013.13</v>
          </cell>
        </row>
        <row r="94">
          <cell r="A94" t="str">
            <v>AA0790</v>
          </cell>
          <cell r="B94" t="str">
            <v>A.5.B.2) Altri concorsi, recuperi e rimborsi da parte della Regione</v>
          </cell>
          <cell r="C94">
            <v>0</v>
          </cell>
        </row>
        <row r="95">
          <cell r="A95" t="str">
            <v>AA0800</v>
          </cell>
          <cell r="B95" t="str">
            <v>A.5.C) Concorsi, recuperi e rimborsi da Aziende sanitarie pubbliche della Regione</v>
          </cell>
          <cell r="C95">
            <v>0</v>
          </cell>
        </row>
        <row r="96">
          <cell r="A96" t="str">
            <v>AA0810</v>
          </cell>
          <cell r="B96" t="str">
            <v>A.5.C.1) Rimborso degli oneri stipendiali del personale dipendente dell'azienda in posizione di comando presso Aziende sanitarie pubbliche della Regione</v>
          </cell>
          <cell r="C96">
            <v>0</v>
          </cell>
        </row>
        <row r="97">
          <cell r="A97" t="str">
            <v>AA0820</v>
          </cell>
          <cell r="B97" t="str">
            <v>A.5.C.2) Rimborsi per acquisto beni da parte di Aziende sanitarie pubbliche della Regione</v>
          </cell>
          <cell r="C97">
            <v>0</v>
          </cell>
        </row>
        <row r="98">
          <cell r="A98" t="str">
            <v>AA0830</v>
          </cell>
          <cell r="B98" t="str">
            <v>A.5.C.3) Altri concorsi, recuperi e rimborsi da parte di Aziende sanitarie pubbliche della Regione</v>
          </cell>
          <cell r="C98">
            <v>0</v>
          </cell>
        </row>
        <row r="99">
          <cell r="A99" t="str">
            <v>AA0840</v>
          </cell>
          <cell r="B99" t="str">
            <v>A.5.D) Concorsi, recuperi e rimborsi da altri soggetti pubblici</v>
          </cell>
          <cell r="C99">
            <v>10424839.25</v>
          </cell>
        </row>
        <row r="100">
          <cell r="A100" t="str">
            <v>AA0850</v>
          </cell>
          <cell r="B100" t="str">
            <v>A.5.D.1) Rimborso degli oneri stipendiali del personale dipendente dell'azienda in posizione di comando presso altri soggetti pubblici</v>
          </cell>
          <cell r="C100">
            <v>15322.43</v>
          </cell>
        </row>
        <row r="101">
          <cell r="A101" t="str">
            <v>AA0860</v>
          </cell>
          <cell r="B101" t="str">
            <v>A.5.D.2) Rimborsi per acquisto beni da parte di altri soggetti pubblici</v>
          </cell>
          <cell r="C101">
            <v>315000</v>
          </cell>
        </row>
        <row r="102">
          <cell r="A102" t="str">
            <v>AA0861</v>
          </cell>
          <cell r="B102" t="str">
            <v>A.5.D.2.A) Rimborsi per acquisto beni da parte di altri soggetti pubblici: emoderivati CRAT</v>
          </cell>
          <cell r="C102">
            <v>0</v>
          </cell>
        </row>
        <row r="103">
          <cell r="A103" t="str">
            <v>AA0862</v>
          </cell>
          <cell r="B103" t="str">
            <v>A.5.D.2.B) Rimborsi per acquisto beni da parte di altri soggetti pubblici: altro</v>
          </cell>
          <cell r="C103">
            <v>315000</v>
          </cell>
        </row>
        <row r="104">
          <cell r="A104" t="str">
            <v>AA0870</v>
          </cell>
          <cell r="B104" t="str">
            <v>A.5.D.3) Altri concorsi, recuperi e rimborsi da parte di altri soggetti pubblici</v>
          </cell>
          <cell r="C104">
            <v>10094516.82</v>
          </cell>
        </row>
        <row r="105">
          <cell r="A105" t="str">
            <v>AA0880</v>
          </cell>
          <cell r="B105" t="str">
            <v>A.5.E) Concorsi, recuperi e rimborsi da privati</v>
          </cell>
          <cell r="C105">
            <v>20000</v>
          </cell>
        </row>
        <row r="106">
          <cell r="A106" t="str">
            <v>AA0890</v>
          </cell>
          <cell r="B106" t="str">
            <v>A.5.E.1) Rimborso da aziende farmaceutiche per Pay back</v>
          </cell>
          <cell r="C106">
            <v>0</v>
          </cell>
        </row>
        <row r="107">
          <cell r="A107" t="str">
            <v>AA0900</v>
          </cell>
          <cell r="B107" t="str">
            <v>A.5.E.1.1) Pay-back per il superamento del tetto della spesa farmaceutica territoriale</v>
          </cell>
          <cell r="C107">
            <v>0</v>
          </cell>
        </row>
        <row r="108">
          <cell r="A108" t="str">
            <v>AA0910</v>
          </cell>
          <cell r="B108" t="str">
            <v>A.5.E.1.2) Pay-back per superamento del tetto della spesa farmaceutica ospedaliera</v>
          </cell>
          <cell r="C108">
            <v>0</v>
          </cell>
        </row>
        <row r="109">
          <cell r="A109" t="str">
            <v>AA0920</v>
          </cell>
          <cell r="B109" t="str">
            <v>A.5.E.1.3) Ulteriore Pay-back</v>
          </cell>
          <cell r="C109">
            <v>0</v>
          </cell>
        </row>
        <row r="110">
          <cell r="A110" t="str">
            <v>AA0930</v>
          </cell>
          <cell r="B110" t="str">
            <v>A.5.E.2) Altri concorsi, recuperi e rimborsi da privati</v>
          </cell>
          <cell r="C110">
            <v>20000</v>
          </cell>
        </row>
        <row r="111">
          <cell r="A111" t="str">
            <v>AA0940</v>
          </cell>
          <cell r="B111" t="str">
            <v>A.6)  Compartecipazione alla spesa per prestazioni sanitarie (Ticket)</v>
          </cell>
          <cell r="C111">
            <v>500000</v>
          </cell>
        </row>
        <row r="112">
          <cell r="A112" t="str">
            <v>AA0950</v>
          </cell>
          <cell r="B112" t="str">
            <v>A.6.A)  Compartecipazione alla spesa per prestazioni sanitarie - Ticket sulle prestazioni di specialistica ambulatoriale</v>
          </cell>
          <cell r="C112">
            <v>500000</v>
          </cell>
        </row>
        <row r="113">
          <cell r="A113" t="str">
            <v>AA0960</v>
          </cell>
          <cell r="B113" t="str">
            <v>A.6.B)  Compartecipazione alla spesa per prestazioni sanitarie - Ticket sul pronto soccorso</v>
          </cell>
          <cell r="C113">
            <v>0</v>
          </cell>
        </row>
        <row r="114">
          <cell r="A114" t="str">
            <v>AA0970</v>
          </cell>
          <cell r="B114" t="str">
            <v>A.6.C)  Compartecipazione alla spesa per prestazioni sanitarie (Ticket) - Altro</v>
          </cell>
          <cell r="C114">
            <v>0</v>
          </cell>
        </row>
        <row r="115">
          <cell r="A115" t="str">
            <v>AA0980</v>
          </cell>
          <cell r="B115" t="str">
            <v>A.7)  Quota contributi c/capitale imputata all'esercizio</v>
          </cell>
          <cell r="C115">
            <v>5601061.2599999998</v>
          </cell>
        </row>
        <row r="116">
          <cell r="A116" t="str">
            <v>AA0990</v>
          </cell>
          <cell r="B116" t="str">
            <v>A.7.A) Quota imputata all'esercizio dei finanziamenti per investimenti dallo Stato</v>
          </cell>
          <cell r="C116">
            <v>613194.18999999994</v>
          </cell>
        </row>
        <row r="117">
          <cell r="A117" t="str">
            <v>AA1000</v>
          </cell>
          <cell r="B117" t="str">
            <v>A.7.B)  Quota imputata all'esercizio dei finanziamenti per investimenti da Regione</v>
          </cell>
          <cell r="C117">
            <v>770890.77</v>
          </cell>
        </row>
        <row r="118">
          <cell r="A118" t="str">
            <v>AA1010</v>
          </cell>
          <cell r="B118" t="str">
            <v>A.7.C)  Quota imputata all'esercizio dei finanziamenti per beni di prima dotazione</v>
          </cell>
          <cell r="C118">
            <v>395019.49</v>
          </cell>
        </row>
        <row r="119">
          <cell r="A119" t="str">
            <v>AA1020</v>
          </cell>
          <cell r="B119" t="str">
            <v>A.7.D) Quota imputata all'esercizio dei contributi in c/ esercizio FSR destinati ad investimenti</v>
          </cell>
          <cell r="C119">
            <v>3041216.12</v>
          </cell>
        </row>
        <row r="120">
          <cell r="A120" t="str">
            <v>AA1030</v>
          </cell>
          <cell r="B120" t="str">
            <v>A.7.E) Quota imputata all'esercizio degli altri contributi in c/ esercizio destinati ad investimenti</v>
          </cell>
          <cell r="C120">
            <v>272386.82</v>
          </cell>
        </row>
        <row r="121">
          <cell r="A121" t="str">
            <v>AA1040</v>
          </cell>
          <cell r="B121" t="str">
            <v>A.7.F) Quota imputata all'esercizio di altre poste del patrimonio netto</v>
          </cell>
          <cell r="C121">
            <v>508353.87</v>
          </cell>
        </row>
        <row r="122">
          <cell r="A122" t="str">
            <v>AA1050</v>
          </cell>
          <cell r="B122" t="str">
            <v>A.8)  Incrementi delle immobilizzazioni per lavori interni</v>
          </cell>
          <cell r="C122">
            <v>0</v>
          </cell>
        </row>
        <row r="123">
          <cell r="A123" t="str">
            <v>AA1060</v>
          </cell>
          <cell r="B123" t="str">
            <v>A.9) Altri ricavi e proventi</v>
          </cell>
          <cell r="C123">
            <v>93600</v>
          </cell>
        </row>
        <row r="124">
          <cell r="A124" t="str">
            <v>AA1070</v>
          </cell>
          <cell r="B124" t="str">
            <v>A.9.A) Ricavi per prestazioni non sanitarie</v>
          </cell>
          <cell r="C124">
            <v>0</v>
          </cell>
        </row>
        <row r="125">
          <cell r="A125" t="str">
            <v>AA1080</v>
          </cell>
          <cell r="B125" t="str">
            <v>A.9.B) Fitti attivi ed altri proventi da attività immobiliari</v>
          </cell>
          <cell r="C125">
            <v>41600</v>
          </cell>
        </row>
        <row r="126">
          <cell r="A126" t="str">
            <v>AA1090</v>
          </cell>
          <cell r="B126" t="str">
            <v>A.9.C) Altri proventi diversi</v>
          </cell>
          <cell r="C126">
            <v>52000</v>
          </cell>
        </row>
        <row r="127">
          <cell r="A127" t="str">
            <v>BZ9999</v>
          </cell>
          <cell r="B127" t="str">
            <v>Totale costi della produzione (B)</v>
          </cell>
          <cell r="C127">
            <v>109855955.72</v>
          </cell>
        </row>
        <row r="128">
          <cell r="A128" t="str">
            <v>BA0010</v>
          </cell>
          <cell r="B128" t="str">
            <v>B.1)  Acquisti di beni</v>
          </cell>
          <cell r="C128">
            <v>48380432.890000001</v>
          </cell>
        </row>
        <row r="129">
          <cell r="A129" t="str">
            <v>BA0020</v>
          </cell>
          <cell r="B129" t="str">
            <v>B.1.A)  Acquisti di beni sanitari</v>
          </cell>
          <cell r="C129">
            <v>47913932.890000001</v>
          </cell>
        </row>
        <row r="130">
          <cell r="A130" t="str">
            <v>BA0030</v>
          </cell>
          <cell r="B130" t="str">
            <v>B.1.A.1)  Prodotti farmaceutici ed emoderivati</v>
          </cell>
          <cell r="C130">
            <v>27500000</v>
          </cell>
        </row>
        <row r="131">
          <cell r="A131" t="str">
            <v>BA0040</v>
          </cell>
          <cell r="B131" t="str">
            <v>B.1.A.1.1) Medicinali con AIC, ad eccezione di vaccini ed emoderivati di produzione regionale</v>
          </cell>
          <cell r="C131">
            <v>26200000</v>
          </cell>
        </row>
        <row r="132">
          <cell r="A132" t="str">
            <v>BA0050</v>
          </cell>
          <cell r="B132" t="str">
            <v>B.1.A.1.2) Medicinali senza AIC</v>
          </cell>
          <cell r="C132">
            <v>1300000</v>
          </cell>
        </row>
        <row r="133">
          <cell r="A133" t="str">
            <v>BA0060</v>
          </cell>
          <cell r="B133" t="str">
            <v>B.1.A.1.3) Emoderivati di produzione regionale</v>
          </cell>
          <cell r="C133">
            <v>0</v>
          </cell>
        </row>
        <row r="134">
          <cell r="A134" t="str">
            <v>BA0070</v>
          </cell>
          <cell r="B134" t="str">
            <v>B.1.A.2)  Sangue ed emocomponenti</v>
          </cell>
          <cell r="C134">
            <v>0</v>
          </cell>
        </row>
        <row r="135">
          <cell r="A135" t="str">
            <v>BA0080</v>
          </cell>
          <cell r="B135" t="str">
            <v>B.1.A.2.1) da pubblico (Aziende sanitarie pubbliche della Regione) – Mobilità intraregionale</v>
          </cell>
          <cell r="C135">
            <v>0</v>
          </cell>
        </row>
        <row r="136">
          <cell r="A136" t="str">
            <v>BA0090</v>
          </cell>
          <cell r="B136" t="str">
            <v>B.1.A.2.2) da pubblico (Aziende sanitarie pubbliche extra Regione) – Mobilità extraregionale</v>
          </cell>
          <cell r="C136">
            <v>0</v>
          </cell>
        </row>
        <row r="137">
          <cell r="A137" t="str">
            <v>BA0100</v>
          </cell>
          <cell r="B137" t="str">
            <v>B.1.A.2.3) da altri soggetti</v>
          </cell>
          <cell r="C137">
            <v>0</v>
          </cell>
        </row>
        <row r="138">
          <cell r="A138" t="str">
            <v>BA0210</v>
          </cell>
          <cell r="B138" t="str">
            <v>B.1.A.3) Dispositivi medici</v>
          </cell>
          <cell r="C138">
            <v>4950000</v>
          </cell>
        </row>
        <row r="139">
          <cell r="A139" t="str">
            <v>BA0220</v>
          </cell>
          <cell r="B139" t="str">
            <v>B.1.A.3.1)  Dispositivi medici</v>
          </cell>
          <cell r="C139">
            <v>3730000</v>
          </cell>
        </row>
        <row r="140">
          <cell r="A140" t="str">
            <v>BA0221</v>
          </cell>
          <cell r="B140" t="str">
            <v>B.1.A.3.1.A)  Dispositivi protesici impiantabili</v>
          </cell>
          <cell r="C140">
            <v>260000</v>
          </cell>
        </row>
        <row r="141">
          <cell r="A141" t="str">
            <v>BA0222</v>
          </cell>
          <cell r="B141" t="str">
            <v>B.1.A.3.1.B)  Dispositivi medici altro</v>
          </cell>
          <cell r="C141">
            <v>3470000</v>
          </cell>
        </row>
        <row r="142">
          <cell r="A142" t="str">
            <v>BA0230</v>
          </cell>
          <cell r="B142" t="str">
            <v>B.1.A.3.2)  Dispositivi medici impiantabili attivi</v>
          </cell>
          <cell r="C142">
            <v>0</v>
          </cell>
        </row>
        <row r="143">
          <cell r="A143" t="str">
            <v>BA0240</v>
          </cell>
          <cell r="B143" t="str">
            <v>B.1.A.3.3)  Dispositivi medico diagnostici in vitro (IVD)</v>
          </cell>
          <cell r="C143">
            <v>1220000</v>
          </cell>
        </row>
        <row r="144">
          <cell r="A144" t="str">
            <v>BA0250</v>
          </cell>
          <cell r="B144" t="str">
            <v>B.1.A.4)  Prodotti dietetici</v>
          </cell>
          <cell r="C144">
            <v>2500</v>
          </cell>
        </row>
        <row r="145">
          <cell r="A145" t="str">
            <v>BA0260</v>
          </cell>
          <cell r="B145" t="str">
            <v>B.1.A.5)  Materiali per la profilassi (vaccini)</v>
          </cell>
          <cell r="C145">
            <v>0</v>
          </cell>
        </row>
        <row r="146">
          <cell r="A146" t="str">
            <v>BA0270</v>
          </cell>
          <cell r="B146" t="str">
            <v>B.1.A.6)  Prodotti chimici</v>
          </cell>
          <cell r="C146">
            <v>1050000</v>
          </cell>
        </row>
        <row r="147">
          <cell r="A147" t="str">
            <v>BA0280</v>
          </cell>
          <cell r="B147" t="str">
            <v>B.1.A.7)  Materiali e prodotti per uso veterinario</v>
          </cell>
          <cell r="C147">
            <v>0</v>
          </cell>
        </row>
        <row r="148">
          <cell r="A148" t="str">
            <v>BA0290</v>
          </cell>
          <cell r="B148" t="str">
            <v>B.1.A.8)  Altri beni e prodotti sanitari</v>
          </cell>
          <cell r="C148">
            <v>290000</v>
          </cell>
        </row>
        <row r="149">
          <cell r="A149" t="str">
            <v>BA0291</v>
          </cell>
          <cell r="B149" t="str">
            <v>B.1.A.8.A)  Altri beni e prodotti sanitari: emoderivati CRAT</v>
          </cell>
          <cell r="C149">
            <v>0</v>
          </cell>
        </row>
        <row r="150">
          <cell r="A150" t="str">
            <v>BA0292</v>
          </cell>
          <cell r="B150" t="str">
            <v>B.1.A.8.B)  Altri beni e prodotti sanitari: altro</v>
          </cell>
          <cell r="C150">
            <v>290000</v>
          </cell>
        </row>
        <row r="151">
          <cell r="A151" t="str">
            <v>BA0300</v>
          </cell>
          <cell r="B151" t="str">
            <v>B.1.A.9)  Beni e prodotti sanitari da Aziende sanitarie pubbliche della Regione</v>
          </cell>
          <cell r="C151">
            <v>14121432.890000001</v>
          </cell>
        </row>
        <row r="152">
          <cell r="A152" t="str">
            <v>BA0310</v>
          </cell>
          <cell r="B152" t="str">
            <v>B.1.B)  Acquisti di beni non sanitari</v>
          </cell>
          <cell r="C152">
            <v>466500</v>
          </cell>
        </row>
        <row r="153">
          <cell r="A153" t="str">
            <v>BA0320</v>
          </cell>
          <cell r="B153" t="str">
            <v>B.1.B.1)  Prodotti alimentari</v>
          </cell>
          <cell r="C153">
            <v>13000</v>
          </cell>
        </row>
        <row r="154">
          <cell r="A154" t="str">
            <v>BA0330</v>
          </cell>
          <cell r="B154" t="str">
            <v>B.1.B.2)  Materiali di guardaroba, di pulizia e di convivenza in genere</v>
          </cell>
          <cell r="C154">
            <v>55000</v>
          </cell>
        </row>
        <row r="155">
          <cell r="A155" t="str">
            <v>BA0340</v>
          </cell>
          <cell r="B155" t="str">
            <v>B.1.B.3)  Combustibili, carburanti e lubrificanti</v>
          </cell>
          <cell r="C155">
            <v>3500</v>
          </cell>
        </row>
        <row r="156">
          <cell r="A156" t="str">
            <v>BA0350</v>
          </cell>
          <cell r="B156" t="str">
            <v>B.1.B.4)  Supporti informatici e cancelleria</v>
          </cell>
          <cell r="C156">
            <v>115000</v>
          </cell>
        </row>
        <row r="157">
          <cell r="A157" t="str">
            <v>BA0360</v>
          </cell>
          <cell r="B157" t="str">
            <v>B.1.B.5)  Materiale per la manutenzione</v>
          </cell>
          <cell r="C157">
            <v>80000</v>
          </cell>
        </row>
        <row r="158">
          <cell r="A158" t="str">
            <v>BA0370</v>
          </cell>
          <cell r="B158" t="str">
            <v>B.1.B.6)  Altri beni e prodotti non sanitari</v>
          </cell>
          <cell r="C158">
            <v>35000</v>
          </cell>
        </row>
        <row r="159">
          <cell r="A159" t="str">
            <v>BA0380</v>
          </cell>
          <cell r="B159" t="str">
            <v>B.1.B.7)  Beni e prodotti non sanitari da Aziende sanitarie pubbliche della Regione</v>
          </cell>
          <cell r="C159">
            <v>165000</v>
          </cell>
        </row>
        <row r="160">
          <cell r="A160" t="str">
            <v>BA0390</v>
          </cell>
          <cell r="B160" t="str">
            <v>B.2)  Acquisti di servizi</v>
          </cell>
          <cell r="C160">
            <v>21390200.98</v>
          </cell>
        </row>
        <row r="161">
          <cell r="A161" t="str">
            <v>BA0400</v>
          </cell>
          <cell r="B161" t="str">
            <v>B.2.A)   Acquisti servizi sanitari</v>
          </cell>
          <cell r="C161">
            <v>12675450.32</v>
          </cell>
        </row>
        <row r="162">
          <cell r="A162" t="str">
            <v>BA0410</v>
          </cell>
          <cell r="B162" t="str">
            <v>B.2.A.1)   Acquisti servizi sanitari per medicina di base</v>
          </cell>
          <cell r="C162">
            <v>0</v>
          </cell>
        </row>
        <row r="163">
          <cell r="A163" t="str">
            <v>BA0420</v>
          </cell>
          <cell r="B163" t="str">
            <v>B.2.A.1.1) - da convenzione</v>
          </cell>
          <cell r="C163">
            <v>0</v>
          </cell>
        </row>
        <row r="164">
          <cell r="A164" t="str">
            <v>BA0430</v>
          </cell>
          <cell r="B164" t="str">
            <v>B.2.A.1.1.A) Costi per assistenza MMG</v>
          </cell>
          <cell r="C164">
            <v>0</v>
          </cell>
        </row>
        <row r="165">
          <cell r="A165" t="str">
            <v>BA0440</v>
          </cell>
          <cell r="B165" t="str">
            <v>B.2.A.1.1.B) Costi per assistenza PLS</v>
          </cell>
          <cell r="C165">
            <v>0</v>
          </cell>
        </row>
        <row r="166">
          <cell r="A166" t="str">
            <v>BA0450</v>
          </cell>
          <cell r="B166" t="str">
            <v>B.2.A.1.1.C) Costi per assistenza Continuità assistenziale</v>
          </cell>
          <cell r="C166">
            <v>0</v>
          </cell>
        </row>
        <row r="167">
          <cell r="A167" t="str">
            <v>BA0460</v>
          </cell>
          <cell r="B167" t="str">
            <v>B.2.A.1.1.D) Altro (medicina dei servizi, psicologi, medici 118, ecc)</v>
          </cell>
          <cell r="C167">
            <v>0</v>
          </cell>
        </row>
        <row r="168">
          <cell r="A168" t="str">
            <v>BA0470</v>
          </cell>
          <cell r="B168" t="str">
            <v>B.2.A.1.2) - da pubblico (Aziende sanitarie pubbliche della Regione) - Mobilità intraregionale</v>
          </cell>
          <cell r="C168">
            <v>0</v>
          </cell>
        </row>
        <row r="169">
          <cell r="A169" t="str">
            <v>BA0480</v>
          </cell>
          <cell r="B169" t="str">
            <v>B.2.A.1.3) - da pubblico (Aziende sanitarie pubbliche Extraregione) - Mobilità extraregionale</v>
          </cell>
          <cell r="C169">
            <v>0</v>
          </cell>
        </row>
        <row r="170">
          <cell r="A170" t="str">
            <v>BA0490</v>
          </cell>
          <cell r="B170" t="str">
            <v>B.2.A.2)   Acquisti servizi sanitari per farmaceutica</v>
          </cell>
          <cell r="C170">
            <v>0</v>
          </cell>
        </row>
        <row r="171">
          <cell r="A171" t="str">
            <v>BA0500</v>
          </cell>
          <cell r="B171" t="str">
            <v>B.2.A.2.1) - da convenzione</v>
          </cell>
          <cell r="C171">
            <v>0</v>
          </cell>
        </row>
        <row r="172">
          <cell r="A172" t="str">
            <v>BA0510</v>
          </cell>
          <cell r="B172" t="str">
            <v>B.2.A.2.2) - da pubblico (Aziende sanitarie pubbliche della Regione)- Mobilità intraregionale</v>
          </cell>
          <cell r="C172">
            <v>0</v>
          </cell>
        </row>
        <row r="173">
          <cell r="A173" t="str">
            <v>BA0520</v>
          </cell>
          <cell r="B173" t="str">
            <v>B.2.A.2.3) - da pubblico (Extraregione)</v>
          </cell>
          <cell r="C173">
            <v>0</v>
          </cell>
        </row>
        <row r="174">
          <cell r="A174" t="str">
            <v>BA0530</v>
          </cell>
          <cell r="B174" t="str">
            <v>B.2.A.3)   Acquisti servizi sanitari per assistenza specialistica ambulatoriale</v>
          </cell>
          <cell r="C174">
            <v>3890000</v>
          </cell>
        </row>
        <row r="175">
          <cell r="A175" t="str">
            <v>BA0540</v>
          </cell>
          <cell r="B175" t="str">
            <v>B.2.A.3.1) - da pubblico (Aziende sanitarie pubbliche della Regione)</v>
          </cell>
          <cell r="C175">
            <v>0</v>
          </cell>
        </row>
        <row r="176">
          <cell r="A176" t="str">
            <v>BA0550</v>
          </cell>
          <cell r="B176" t="str">
            <v>B.2.A.3.2) - da pubblico (altri soggetti pubbl. della Regione)</v>
          </cell>
          <cell r="C176">
            <v>0</v>
          </cell>
        </row>
        <row r="177">
          <cell r="A177" t="str">
            <v>BA0560</v>
          </cell>
          <cell r="B177" t="str">
            <v>B.2.A.3.3) - da pubblico (Extraregione)</v>
          </cell>
          <cell r="C177">
            <v>0</v>
          </cell>
        </row>
        <row r="178">
          <cell r="A178" t="str">
            <v>BA0570</v>
          </cell>
          <cell r="B178" t="str">
            <v>B.2.A.3.4) - da privato - Medici SUMAI</v>
          </cell>
          <cell r="C178">
            <v>0</v>
          </cell>
        </row>
        <row r="179">
          <cell r="A179" t="str">
            <v>BA0580</v>
          </cell>
          <cell r="B179" t="str">
            <v>B.2.A.3.5) - da privato</v>
          </cell>
          <cell r="C179">
            <v>3890000</v>
          </cell>
        </row>
        <row r="180">
          <cell r="A180" t="str">
            <v>BA0590</v>
          </cell>
          <cell r="B180" t="str">
            <v>B.2.A.3.5.A) Servizi sanitari per assistenza specialistica da IRCCS privati e Policlinici privati</v>
          </cell>
          <cell r="C180">
            <v>0</v>
          </cell>
        </row>
        <row r="181">
          <cell r="A181" t="str">
            <v>BA0600</v>
          </cell>
          <cell r="B181" t="str">
            <v>B.2.A.3.5.B) Servizi sanitari per assistenza specialistica da Ospedali Classificati privati</v>
          </cell>
          <cell r="C181">
            <v>0</v>
          </cell>
        </row>
        <row r="182">
          <cell r="A182" t="str">
            <v>BA0610</v>
          </cell>
          <cell r="B182" t="str">
            <v>B.2.A.3.5.C) Servizi sanitari per assistenza specialistica da Case di Cura private</v>
          </cell>
          <cell r="C182">
            <v>3890000</v>
          </cell>
        </row>
        <row r="183">
          <cell r="A183" t="str">
            <v>BA0620</v>
          </cell>
          <cell r="B183" t="str">
            <v>B.2.A.3.5.D) Servizi sanitari per assistenza specialistica da altri privati</v>
          </cell>
          <cell r="C183">
            <v>0</v>
          </cell>
        </row>
        <row r="184">
          <cell r="A184" t="str">
            <v>BA0630</v>
          </cell>
          <cell r="B184" t="str">
            <v>B.2.A.3.6) - da privato per cittadini non residenti - Extraregione (mobilità attiva in compensazione)</v>
          </cell>
          <cell r="C184">
            <v>0</v>
          </cell>
        </row>
        <row r="185">
          <cell r="A185" t="str">
            <v>BA0640</v>
          </cell>
          <cell r="B185" t="str">
            <v>B.2.A.4)   Acquisti servizi sanitari per assistenza riabilitativa</v>
          </cell>
          <cell r="C185">
            <v>0</v>
          </cell>
        </row>
        <row r="186">
          <cell r="A186" t="str">
            <v>BA0650</v>
          </cell>
          <cell r="B186" t="str">
            <v>B.2.A.4.1) - da pubblico (Aziende sanitarie pubbliche della Regione)</v>
          </cell>
          <cell r="C186">
            <v>0</v>
          </cell>
        </row>
        <row r="187">
          <cell r="A187" t="str">
            <v>BA0660</v>
          </cell>
          <cell r="B187" t="str">
            <v>B.2.A.4.2) - da pubblico (altri soggetti pubbl. della Regione)</v>
          </cell>
          <cell r="C187">
            <v>0</v>
          </cell>
        </row>
        <row r="188">
          <cell r="A188" t="str">
            <v>BA0670</v>
          </cell>
          <cell r="B188" t="str">
            <v>B.2.A.4.3) - da pubblico (Extraregione) non soggetti a compensazione</v>
          </cell>
          <cell r="C188">
            <v>0</v>
          </cell>
        </row>
        <row r="189">
          <cell r="A189" t="str">
            <v>BA0680</v>
          </cell>
          <cell r="B189" t="str">
            <v>B.2.A.4.4) - da privato (intraregionale)</v>
          </cell>
          <cell r="C189">
            <v>0</v>
          </cell>
        </row>
        <row r="190">
          <cell r="A190" t="str">
            <v>BA0690</v>
          </cell>
          <cell r="B190" t="str">
            <v>B.2.A.4.5) - da privato (extraregionale)</v>
          </cell>
          <cell r="C190">
            <v>0</v>
          </cell>
        </row>
        <row r="191">
          <cell r="A191" t="str">
            <v>BA0700</v>
          </cell>
          <cell r="B191" t="str">
            <v>B.2.A.5)   Acquisti servizi sanitari per assistenza integrativa</v>
          </cell>
          <cell r="C191">
            <v>0</v>
          </cell>
        </row>
        <row r="192">
          <cell r="A192" t="str">
            <v>BA0710</v>
          </cell>
          <cell r="B192" t="str">
            <v>B.2.A.5.1) - da pubblico (Aziende sanitarie pubbliche della Regione)</v>
          </cell>
          <cell r="C192">
            <v>0</v>
          </cell>
        </row>
        <row r="193">
          <cell r="A193" t="str">
            <v>BA0720</v>
          </cell>
          <cell r="B193" t="str">
            <v>B.2.A.5.2) - da pubblico (altri soggetti pubbl. della Regione)</v>
          </cell>
          <cell r="C193">
            <v>0</v>
          </cell>
        </row>
        <row r="194">
          <cell r="A194" t="str">
            <v>BA0730</v>
          </cell>
          <cell r="B194" t="str">
            <v>B.2.A.5.3) - da pubblico (Extraregione)</v>
          </cell>
          <cell r="C194">
            <v>0</v>
          </cell>
        </row>
        <row r="195">
          <cell r="A195" t="str">
            <v>BA0740</v>
          </cell>
          <cell r="B195" t="str">
            <v>B.2.A.5.4) - da privato</v>
          </cell>
          <cell r="C195">
            <v>0</v>
          </cell>
        </row>
        <row r="196">
          <cell r="A196" t="str">
            <v>BA0750</v>
          </cell>
          <cell r="B196" t="str">
            <v>B.2.A.6)   Acquisti servizi sanitari per assistenza protesica</v>
          </cell>
          <cell r="C196">
            <v>0</v>
          </cell>
        </row>
        <row r="197">
          <cell r="A197" t="str">
            <v>BA0760</v>
          </cell>
          <cell r="B197" t="str">
            <v>B.2.A.6.1) - da pubblico (Aziende sanitarie pubbliche della Regione)</v>
          </cell>
          <cell r="C197">
            <v>0</v>
          </cell>
        </row>
        <row r="198">
          <cell r="A198" t="str">
            <v>BA0770</v>
          </cell>
          <cell r="B198" t="str">
            <v>B.2.A.6.2) - da pubblico (altri soggetti pubbl. della Regione)</v>
          </cell>
          <cell r="C198">
            <v>0</v>
          </cell>
        </row>
        <row r="199">
          <cell r="A199" t="str">
            <v>BA0780</v>
          </cell>
          <cell r="B199" t="str">
            <v>B.2.A.6.3) - da pubblico (Extraregione)</v>
          </cell>
          <cell r="C199">
            <v>0</v>
          </cell>
        </row>
        <row r="200">
          <cell r="A200" t="str">
            <v>BA0790</v>
          </cell>
          <cell r="B200" t="str">
            <v>B.2.A.6.4) - da privato</v>
          </cell>
          <cell r="C200">
            <v>0</v>
          </cell>
        </row>
        <row r="201">
          <cell r="A201" t="str">
            <v>BA0800</v>
          </cell>
          <cell r="B201" t="str">
            <v>B.2.A.7)   Acquisti servizi sanitari per assistenza ospedaliera</v>
          </cell>
          <cell r="C201">
            <v>0</v>
          </cell>
        </row>
        <row r="202">
          <cell r="A202" t="str">
            <v>BA0810</v>
          </cell>
          <cell r="B202" t="str">
            <v>B.2.A.7.1) - da pubblico (Aziende sanitarie pubbliche della Regione)</v>
          </cell>
          <cell r="C202">
            <v>0</v>
          </cell>
        </row>
        <row r="203">
          <cell r="A203" t="str">
            <v>BA0820</v>
          </cell>
          <cell r="B203" t="str">
            <v>B.2.A.7.2) - da pubblico (altri soggetti pubbl. della Regione)</v>
          </cell>
          <cell r="C203">
            <v>0</v>
          </cell>
        </row>
        <row r="204">
          <cell r="A204" t="str">
            <v>BA0830</v>
          </cell>
          <cell r="B204" t="str">
            <v>B.2.A.7.3) - da pubblico (Extraregione)</v>
          </cell>
          <cell r="C204">
            <v>0</v>
          </cell>
        </row>
        <row r="205">
          <cell r="A205" t="str">
            <v>BA0840</v>
          </cell>
          <cell r="B205" t="str">
            <v>B.2.A.7.4) - da privato</v>
          </cell>
          <cell r="C205">
            <v>0</v>
          </cell>
        </row>
        <row r="206">
          <cell r="A206" t="str">
            <v>BA0850</v>
          </cell>
          <cell r="B206" t="str">
            <v>B.2.A.7.4.A) Servizi sanitari per assistenza ospedaliera da IRCCS privati e Policlinici privati</v>
          </cell>
          <cell r="C206">
            <v>0</v>
          </cell>
        </row>
        <row r="207">
          <cell r="A207" t="str">
            <v>BA0860</v>
          </cell>
          <cell r="B207" t="str">
            <v>B.2.A.7.4.B) Servizi sanitari per assistenza ospedaliera da Ospedali Classificati privati</v>
          </cell>
          <cell r="C207">
            <v>0</v>
          </cell>
        </row>
        <row r="208">
          <cell r="A208" t="str">
            <v>BA0870</v>
          </cell>
          <cell r="B208" t="str">
            <v>B.2.A.7.4.C) Servizi sanitari per assistenza ospedaliera da Case di Cura private</v>
          </cell>
          <cell r="C208">
            <v>0</v>
          </cell>
        </row>
        <row r="209">
          <cell r="A209" t="str">
            <v>BA0880</v>
          </cell>
          <cell r="B209" t="str">
            <v>B.2.A.7.4.D) Servizi sanitari per assistenza ospedaliera da altri privati</v>
          </cell>
          <cell r="C209">
            <v>0</v>
          </cell>
        </row>
        <row r="210">
          <cell r="A210" t="str">
            <v>BA0890</v>
          </cell>
          <cell r="B210" t="str">
            <v>B.2.A.7.5) - da privato per cittadini non residenti - Extraregione (mobilità attiva in compensazione)</v>
          </cell>
          <cell r="C210">
            <v>0</v>
          </cell>
        </row>
        <row r="211">
          <cell r="A211" t="str">
            <v>BA0900</v>
          </cell>
          <cell r="B211" t="str">
            <v>B.2.A.8)   Acquisto prestazioni di psichiatria residenziale e semiresidenziale</v>
          </cell>
          <cell r="C211">
            <v>0</v>
          </cell>
        </row>
        <row r="212">
          <cell r="A212" t="str">
            <v>BA0910</v>
          </cell>
          <cell r="B212" t="str">
            <v>B.2.A.8.1) - da pubblico (Aziende sanitarie pubbliche della Regione)</v>
          </cell>
          <cell r="C212">
            <v>0</v>
          </cell>
        </row>
        <row r="213">
          <cell r="A213" t="str">
            <v>BA0920</v>
          </cell>
          <cell r="B213" t="str">
            <v>B.2.A.8.2) - da pubblico (altri soggetti pubbl. della Regione)</v>
          </cell>
          <cell r="C213">
            <v>0</v>
          </cell>
        </row>
        <row r="214">
          <cell r="A214" t="str">
            <v>BA0930</v>
          </cell>
          <cell r="B214" t="str">
            <v>B.2.A.8.3) - da pubblico (Extraregione) - non soggette a compensazione</v>
          </cell>
          <cell r="C214">
            <v>0</v>
          </cell>
        </row>
        <row r="215">
          <cell r="A215" t="str">
            <v>BA0940</v>
          </cell>
          <cell r="B215" t="str">
            <v>B.2.A.8.4) - da privato (intraregionale)</v>
          </cell>
          <cell r="C215">
            <v>0</v>
          </cell>
        </row>
        <row r="216">
          <cell r="A216" t="str">
            <v>BA0950</v>
          </cell>
          <cell r="B216" t="str">
            <v>B.2.A.8.5) - da privato (extraregionale)</v>
          </cell>
          <cell r="C216">
            <v>0</v>
          </cell>
        </row>
        <row r="217">
          <cell r="A217" t="str">
            <v>BA0960</v>
          </cell>
          <cell r="B217" t="str">
            <v>B.2.A.9)   Acquisto prestazioni di distribuzione farmaci File F</v>
          </cell>
          <cell r="C217">
            <v>0</v>
          </cell>
        </row>
        <row r="218">
          <cell r="A218" t="str">
            <v>BA0970</v>
          </cell>
          <cell r="B218" t="str">
            <v>B.2.A.9.1) - da pubblico (Aziende sanitarie pubbliche della Regione) - Mobilità intraregionale</v>
          </cell>
          <cell r="C218">
            <v>0</v>
          </cell>
        </row>
        <row r="219">
          <cell r="A219" t="str">
            <v>BA0980</v>
          </cell>
          <cell r="B219" t="str">
            <v>B.2.A.9.2) - da pubblico (altri soggetti pubbl. della Regione)</v>
          </cell>
          <cell r="C219">
            <v>0</v>
          </cell>
        </row>
        <row r="220">
          <cell r="A220" t="str">
            <v>BA0990</v>
          </cell>
          <cell r="B220" t="str">
            <v>B.2.A.9.3) - da pubblico (Extraregione)</v>
          </cell>
          <cell r="C220">
            <v>0</v>
          </cell>
        </row>
        <row r="221">
          <cell r="A221" t="str">
            <v>BA1000</v>
          </cell>
          <cell r="B221" t="str">
            <v>B.2.A.9.4) - da privato (intraregionale)</v>
          </cell>
          <cell r="C221">
            <v>0</v>
          </cell>
        </row>
        <row r="222">
          <cell r="A222" t="str">
            <v>BA1010</v>
          </cell>
          <cell r="B222" t="str">
            <v>B.2.A.9.5) - da privato (extraregionale)</v>
          </cell>
          <cell r="C222">
            <v>0</v>
          </cell>
        </row>
        <row r="223">
          <cell r="A223" t="str">
            <v>BA1020</v>
          </cell>
          <cell r="B223" t="str">
            <v>B.2.A.9.6) - da privato per cittadini non residenti - Extraregione (mobilità attiva in compensazione)</v>
          </cell>
          <cell r="C223">
            <v>0</v>
          </cell>
        </row>
        <row r="224">
          <cell r="A224" t="str">
            <v>BA1030</v>
          </cell>
          <cell r="B224" t="str">
            <v>B.2.A.10)   Acquisto prestazioni termali in convenzione</v>
          </cell>
          <cell r="C224">
            <v>0</v>
          </cell>
        </row>
        <row r="225">
          <cell r="A225" t="str">
            <v>BA1040</v>
          </cell>
          <cell r="B225" t="str">
            <v>B.2.A.10.1) - da pubblico (Aziende sanitarie pubbliche della Regione) - Mobilità intraregionale</v>
          </cell>
          <cell r="C225">
            <v>0</v>
          </cell>
        </row>
        <row r="226">
          <cell r="A226" t="str">
            <v>BA1050</v>
          </cell>
          <cell r="B226" t="str">
            <v>B.2.A.10.2) - da pubblico (altri soggetti pubbl. della Regione)</v>
          </cell>
          <cell r="C226">
            <v>0</v>
          </cell>
        </row>
        <row r="227">
          <cell r="A227" t="str">
            <v>BA1060</v>
          </cell>
          <cell r="B227" t="str">
            <v>B.2.A.10.3) - da pubblico (Extraregione)</v>
          </cell>
          <cell r="C227">
            <v>0</v>
          </cell>
        </row>
        <row r="228">
          <cell r="A228" t="str">
            <v>BA1070</v>
          </cell>
          <cell r="B228" t="str">
            <v>B.2.A.10.4) - da privato</v>
          </cell>
          <cell r="C228">
            <v>0</v>
          </cell>
        </row>
        <row r="229">
          <cell r="A229" t="str">
            <v>BA1080</v>
          </cell>
          <cell r="B229" t="str">
            <v>B.2.A.10.5) - da privato per cittadini non residenti - Extraregione (mobilità attiva in compensazione)</v>
          </cell>
          <cell r="C229">
            <v>0</v>
          </cell>
        </row>
        <row r="230">
          <cell r="A230" t="str">
            <v>BA1090</v>
          </cell>
          <cell r="B230" t="str">
            <v>B.2.A.11)   Acquisto prestazioni di trasporto sanitario</v>
          </cell>
          <cell r="C230">
            <v>88000</v>
          </cell>
        </row>
        <row r="231">
          <cell r="A231" t="str">
            <v>BA1100</v>
          </cell>
          <cell r="B231" t="str">
            <v>B.2.A.11.1) - da pubblico (Aziende sanitarie pubbliche della Regione) - Mobilità intraregionale</v>
          </cell>
          <cell r="C231">
            <v>0</v>
          </cell>
        </row>
        <row r="232">
          <cell r="A232" t="str">
            <v>BA1110</v>
          </cell>
          <cell r="B232" t="str">
            <v>B.2.A.11.2) - da pubblico (altri soggetti pubbl. della Regione)</v>
          </cell>
          <cell r="C232">
            <v>88000</v>
          </cell>
        </row>
        <row r="233">
          <cell r="A233" t="str">
            <v>BA1120</v>
          </cell>
          <cell r="B233" t="str">
            <v>B.2.A.11.3) - da pubblico (Extraregione)</v>
          </cell>
          <cell r="C233">
            <v>0</v>
          </cell>
        </row>
        <row r="234">
          <cell r="A234" t="str">
            <v>BA1130</v>
          </cell>
          <cell r="B234" t="str">
            <v>B.2.A.11.4) - da privato</v>
          </cell>
          <cell r="C234">
            <v>0</v>
          </cell>
        </row>
        <row r="235">
          <cell r="A235" t="str">
            <v>BA1140</v>
          </cell>
          <cell r="B235" t="str">
            <v>B.2.A.12)   Acquisto prestazioni Socio-Sanitarie a rilevanza sanitaria</v>
          </cell>
          <cell r="C235">
            <v>0</v>
          </cell>
        </row>
        <row r="236">
          <cell r="A236" t="str">
            <v>BA1150</v>
          </cell>
          <cell r="B236" t="str">
            <v>B.2.A.12.1) - da pubblico (Aziende sanitarie pubbliche della Regione) - Mobilità intraregionale</v>
          </cell>
          <cell r="C236">
            <v>0</v>
          </cell>
        </row>
        <row r="237">
          <cell r="A237" t="str">
            <v>BA1160</v>
          </cell>
          <cell r="B237" t="str">
            <v>B.2.A.12.2) - da pubblico (altri soggetti pubblici della Regione)</v>
          </cell>
          <cell r="C237">
            <v>0</v>
          </cell>
        </row>
        <row r="238">
          <cell r="A238" t="str">
            <v>BA1161</v>
          </cell>
          <cell r="B238" t="str">
            <v>B.2.A.12.2.A) Residenzialità anziani</v>
          </cell>
          <cell r="C238">
            <v>0</v>
          </cell>
        </row>
        <row r="239">
          <cell r="A239" t="str">
            <v>BA1162</v>
          </cell>
          <cell r="B239" t="str">
            <v>B.2.A.12.2.B) Residenzialità disabili</v>
          </cell>
          <cell r="C239">
            <v>0</v>
          </cell>
        </row>
        <row r="240">
          <cell r="A240" t="str">
            <v>BA1163</v>
          </cell>
          <cell r="B240" t="str">
            <v>B.2.A.12.2.C) Centri diurni per disabili</v>
          </cell>
          <cell r="C240">
            <v>0</v>
          </cell>
        </row>
        <row r="241">
          <cell r="A241" t="str">
            <v>BA1164</v>
          </cell>
          <cell r="B241" t="str">
            <v>B.2.A.12.2.D) Hospice</v>
          </cell>
          <cell r="C241">
            <v>0</v>
          </cell>
        </row>
        <row r="242">
          <cell r="A242" t="str">
            <v>BA1165</v>
          </cell>
          <cell r="B242" t="str">
            <v>B.2.A.12.2.E) Altro</v>
          </cell>
          <cell r="C242">
            <v>0</v>
          </cell>
        </row>
        <row r="243">
          <cell r="A243" t="str">
            <v>BA1170</v>
          </cell>
          <cell r="B243" t="str">
            <v>B.2.A.12.3) - da pubblico (Extraregione) non soggette a compensazione</v>
          </cell>
          <cell r="C243">
            <v>0</v>
          </cell>
        </row>
        <row r="244">
          <cell r="A244" t="str">
            <v>BA1180</v>
          </cell>
          <cell r="B244" t="str">
            <v>B.2.A.12.4) - da privato (intraregionale)</v>
          </cell>
          <cell r="C244">
            <v>0</v>
          </cell>
        </row>
        <row r="245">
          <cell r="A245" t="str">
            <v>BA1181</v>
          </cell>
          <cell r="B245" t="str">
            <v>B.2.A.12.4.A) Residenzialità anziani</v>
          </cell>
          <cell r="C245">
            <v>0</v>
          </cell>
        </row>
        <row r="246">
          <cell r="A246" t="str">
            <v>BA1182</v>
          </cell>
          <cell r="B246" t="str">
            <v>B.2.A.12.4.B) Residenzialità disabili</v>
          </cell>
          <cell r="C246">
            <v>0</v>
          </cell>
        </row>
        <row r="247">
          <cell r="A247" t="str">
            <v>BA1183</v>
          </cell>
          <cell r="B247" t="str">
            <v>B.2.A.12.4.C) Centri diurni per disabili</v>
          </cell>
          <cell r="C247">
            <v>0</v>
          </cell>
        </row>
        <row r="248">
          <cell r="A248" t="str">
            <v>BA1184</v>
          </cell>
          <cell r="B248" t="str">
            <v>B.2.A.12.4.D) Hospice</v>
          </cell>
          <cell r="C248">
            <v>0</v>
          </cell>
        </row>
        <row r="249">
          <cell r="A249" t="str">
            <v>BA1185</v>
          </cell>
          <cell r="B249" t="str">
            <v>B.2.A.12.4.E) Altro</v>
          </cell>
          <cell r="C249">
            <v>0</v>
          </cell>
        </row>
        <row r="250">
          <cell r="A250" t="str">
            <v>BA1190</v>
          </cell>
          <cell r="B250" t="str">
            <v>B.2.A.12.5) - da privato (extraregionale)</v>
          </cell>
          <cell r="C250">
            <v>0</v>
          </cell>
        </row>
        <row r="251">
          <cell r="A251" t="str">
            <v>BA1200</v>
          </cell>
          <cell r="B251" t="str">
            <v>B.2.A.13)  Compartecipazione al personale per att. libero-prof. (intramoenia)</v>
          </cell>
          <cell r="C251">
            <v>1027000</v>
          </cell>
        </row>
        <row r="252">
          <cell r="A252" t="str">
            <v>BA1210</v>
          </cell>
          <cell r="B252" t="str">
            <v>B.2.A.13.1)  Compartecipazione al personale per att. libero professionale intramoenia - Area ospedaliera</v>
          </cell>
          <cell r="C252">
            <v>263000</v>
          </cell>
        </row>
        <row r="253">
          <cell r="A253" t="str">
            <v>BA1220</v>
          </cell>
          <cell r="B253" t="str">
            <v>B.2.A.13.2)  Compartecipazione al personale per att. libero professionale intramoenia- Area specialistica</v>
          </cell>
          <cell r="C253">
            <v>598000</v>
          </cell>
        </row>
        <row r="254">
          <cell r="A254" t="str">
            <v>BA1230</v>
          </cell>
          <cell r="B254" t="str">
            <v>B.2.A.13.3)  Compartecipazione al personale per att. libero professionale intramoenia - Area sanità pubblica</v>
          </cell>
          <cell r="C254">
            <v>0</v>
          </cell>
        </row>
        <row r="255">
          <cell r="A255" t="str">
            <v>BA1240</v>
          </cell>
          <cell r="B255" t="str">
            <v>B.2.A.13.4)  Compartecipazione al personale per att. libero professionale intramoenia - Consulenze (ex art. 55 c.1 lett. c), d) ed ex Art. 57-58)</v>
          </cell>
          <cell r="C255">
            <v>166000</v>
          </cell>
        </row>
        <row r="256">
          <cell r="A256" t="str">
            <v>BA1250</v>
          </cell>
          <cell r="B256" t="str">
            <v>B.2.A.13.5)  Compartecipazione al personale per att. libero professionale intramoenia - Consulenze (ex art. 55 c.1 lett. c), d) ed ex Art. 57-58) (Aziende sanitarie pubbliche della Regione)</v>
          </cell>
          <cell r="C256">
            <v>0</v>
          </cell>
        </row>
        <row r="257">
          <cell r="A257" t="str">
            <v>BA1260</v>
          </cell>
          <cell r="B257" t="str">
            <v>B.2.A.13.6)  Compartecipazione al personale per att. libero professionale intramoenia - Altro</v>
          </cell>
          <cell r="C257">
            <v>0</v>
          </cell>
        </row>
        <row r="258">
          <cell r="A258" t="str">
            <v>BA1270</v>
          </cell>
          <cell r="B258" t="str">
            <v>B.2.A.13.7)  Compartecipazione al personale per att. libero  professionale intramoenia - Altro (Aziende sanitarie pubbliche della Regione)</v>
          </cell>
          <cell r="C258">
            <v>0</v>
          </cell>
        </row>
        <row r="259">
          <cell r="A259" t="str">
            <v>BA1280</v>
          </cell>
          <cell r="B259" t="str">
            <v>B.2.A.14)  Rimborsi, assegni e contributi sanitari</v>
          </cell>
          <cell r="C259">
            <v>490000</v>
          </cell>
        </row>
        <row r="260">
          <cell r="A260" t="str">
            <v>BA1290</v>
          </cell>
          <cell r="B260" t="str">
            <v>B.2.A.14.1)  Contributi ad associazioni di volontariato</v>
          </cell>
          <cell r="C260">
            <v>0</v>
          </cell>
        </row>
        <row r="261">
          <cell r="A261" t="str">
            <v>BA1300</v>
          </cell>
          <cell r="B261" t="str">
            <v>B.2.A.14.2)  Rimborsi per cure all'estero</v>
          </cell>
          <cell r="C261">
            <v>0</v>
          </cell>
        </row>
        <row r="262">
          <cell r="A262" t="str">
            <v>BA1310</v>
          </cell>
          <cell r="B262" t="str">
            <v>B.2.A.14.3)  Contributi a società partecipate e/o enti dipendenti della Regione</v>
          </cell>
          <cell r="C262">
            <v>0</v>
          </cell>
        </row>
        <row r="263">
          <cell r="A263" t="str">
            <v>BA1320</v>
          </cell>
          <cell r="B263" t="str">
            <v>B.2.A.14.4)  Contributo Legge 210/92</v>
          </cell>
          <cell r="C263">
            <v>0</v>
          </cell>
        </row>
        <row r="264">
          <cell r="A264" t="str">
            <v>BA1330</v>
          </cell>
          <cell r="B264" t="str">
            <v>B.2.A.14.5)  Altri rimborsi, assegni e contributi</v>
          </cell>
          <cell r="C264">
            <v>490000</v>
          </cell>
        </row>
        <row r="265">
          <cell r="A265" t="str">
            <v>BA1340</v>
          </cell>
          <cell r="B265" t="str">
            <v>B.2.A.14.6)  Rimborsi, assegni e contributi v/Aziende sanitarie pubbliche della Regione</v>
          </cell>
          <cell r="C265">
            <v>0</v>
          </cell>
        </row>
        <row r="266">
          <cell r="A266" t="str">
            <v>BA1350</v>
          </cell>
          <cell r="B266" t="str">
            <v>B.2.A.15)  Consulenze, Collaborazioni,  Interinale e altre prestazioni di lavoro sanitarie e sociosanitarie</v>
          </cell>
          <cell r="C266">
            <v>5084450.32</v>
          </cell>
        </row>
        <row r="267">
          <cell r="A267" t="str">
            <v>BA1360</v>
          </cell>
          <cell r="B267" t="str">
            <v>B.2.A.15.1) Consulenze sanitarie e sociosan. da Aziende sanitarie pubbliche della Regione</v>
          </cell>
          <cell r="C267">
            <v>175695.72</v>
          </cell>
        </row>
        <row r="268">
          <cell r="A268" t="str">
            <v>BA1370</v>
          </cell>
          <cell r="B268" t="str">
            <v>B.2.A.15.2) Consulenze sanitarie e sociosanit. da terzi - Altri soggetti pubblici</v>
          </cell>
          <cell r="C268">
            <v>0</v>
          </cell>
        </row>
        <row r="269">
          <cell r="A269" t="str">
            <v>BA1380</v>
          </cell>
          <cell r="B269" t="str">
            <v>B.2.A.15.3) Consulenze, Collaborazioni,  Interinale e altre prestazioni di lavoro sanitarie e socios. da privato</v>
          </cell>
          <cell r="C269">
            <v>4835445.7699999996</v>
          </cell>
        </row>
        <row r="270">
          <cell r="A270" t="str">
            <v>BA1390</v>
          </cell>
          <cell r="B270" t="str">
            <v>B.2.A.15.3.A) Consulenze sanitarie da privato - articolo 55, comma 2, CCNL 8 giugno 2000</v>
          </cell>
          <cell r="C270">
            <v>143887.15</v>
          </cell>
        </row>
        <row r="271">
          <cell r="A271" t="str">
            <v>BA1400</v>
          </cell>
          <cell r="B271" t="str">
            <v>B.2.A.15.3.B) Altre consulenze sanitarie e sociosanitarie da privato</v>
          </cell>
          <cell r="C271">
            <v>1615264.91</v>
          </cell>
        </row>
        <row r="272">
          <cell r="A272" t="str">
            <v>BA1410</v>
          </cell>
          <cell r="B272" t="str">
            <v>B.2.A.15.3.C) Collaborazioni coordinate e continuative sanitarie e socios. da privato</v>
          </cell>
          <cell r="C272">
            <v>2007855.2</v>
          </cell>
        </row>
        <row r="273">
          <cell r="A273" t="str">
            <v>BA1420</v>
          </cell>
          <cell r="B273" t="str">
            <v>B.2.A.15.3.D) Indennità a personale universitario - area sanitaria</v>
          </cell>
          <cell r="C273">
            <v>669706.36</v>
          </cell>
        </row>
        <row r="274">
          <cell r="A274" t="str">
            <v>BA1430</v>
          </cell>
          <cell r="B274" t="str">
            <v>B.2.A.15.3.E) Lavoro interinale - area sanitaria</v>
          </cell>
          <cell r="C274">
            <v>0</v>
          </cell>
        </row>
        <row r="275">
          <cell r="A275" t="str">
            <v>BA1440</v>
          </cell>
          <cell r="B275" t="str">
            <v>B.2.A.15.3.F) Altre collaborazioni e prestazioni di lavoro - area sanitaria</v>
          </cell>
          <cell r="C275">
            <v>398732.15</v>
          </cell>
        </row>
        <row r="276">
          <cell r="A276" t="str">
            <v>BA1450</v>
          </cell>
          <cell r="B276" t="str">
            <v>B.2.A.15.4) Rimborso oneri stipendiali del personale sanitario in comando</v>
          </cell>
          <cell r="C276">
            <v>73308.83</v>
          </cell>
        </row>
        <row r="277">
          <cell r="A277" t="str">
            <v>BA1460</v>
          </cell>
          <cell r="B277" t="str">
            <v>B.2.A.15.4.A) Rimborso oneri stipendiali personale sanitario in comando da Aziende sanitarie pubbliche della Regione</v>
          </cell>
          <cell r="C277">
            <v>40240.65</v>
          </cell>
        </row>
        <row r="278">
          <cell r="A278" t="str">
            <v>BA1470</v>
          </cell>
          <cell r="B278" t="str">
            <v>B.2.A.15.4.B) Rimborso oneri stipendiali personale sanitario in comando da Regioni, soggetti pubblici e da Università</v>
          </cell>
          <cell r="C278">
            <v>33068.18</v>
          </cell>
        </row>
        <row r="279">
          <cell r="A279" t="str">
            <v>BA1480</v>
          </cell>
          <cell r="B279" t="str">
            <v>B.2.A.15.4.C) Rimborso oneri stipendiali personale sanitario in comando da aziende di altre Regioni (Extraregione)</v>
          </cell>
          <cell r="C279">
            <v>0</v>
          </cell>
        </row>
        <row r="280">
          <cell r="A280" t="str">
            <v>BA1490</v>
          </cell>
          <cell r="B280" t="str">
            <v>B.2.A.16) Altri servizi sanitari e sociosanitari a rilevanza sanitaria</v>
          </cell>
          <cell r="C280">
            <v>2096000</v>
          </cell>
        </row>
        <row r="281">
          <cell r="A281" t="str">
            <v>BA1500</v>
          </cell>
          <cell r="B281" t="str">
            <v>B.2.A.16.1)  Altri servizi sanitari e sociosanitari a rilevanza sanitaria da pubblico - Aziende sanitarie pubbliche della Regione</v>
          </cell>
          <cell r="C281">
            <v>1750000</v>
          </cell>
        </row>
        <row r="282">
          <cell r="A282" t="str">
            <v>BA1510</v>
          </cell>
          <cell r="B282" t="str">
            <v>B.2.A.16.2)  Altri servizi sanitari e sociosanitari  a rilevanza sanitaria da pubblico - Altri soggetti pubblici della Regione</v>
          </cell>
          <cell r="C282">
            <v>200000</v>
          </cell>
        </row>
        <row r="283">
          <cell r="A283" t="str">
            <v>BA1520</v>
          </cell>
          <cell r="B283" t="str">
            <v>B.2.A.16.3) Altri servizi sanitari e sociosanitari a rilevanza sanitaria da pubblico (Extraregione)</v>
          </cell>
          <cell r="C283">
            <v>0</v>
          </cell>
        </row>
        <row r="284">
          <cell r="A284" t="str">
            <v>BA1530</v>
          </cell>
          <cell r="B284" t="str">
            <v>B.2.A.16.4)  Altri servizi sanitari da privato</v>
          </cell>
          <cell r="C284">
            <v>146000</v>
          </cell>
        </row>
        <row r="285">
          <cell r="A285" t="str">
            <v>BA1531</v>
          </cell>
          <cell r="B285" t="str">
            <v>B.2.A.16.4.1)  Altri servizi sanitari da privato - SPERIMENTAZIONI</v>
          </cell>
          <cell r="C285">
            <v>66000</v>
          </cell>
        </row>
        <row r="286">
          <cell r="A286" t="str">
            <v>BA1532</v>
          </cell>
          <cell r="B286" t="str">
            <v>B.2.A.16.4.2)  Altri servizi sanitari da privato - SERVICE</v>
          </cell>
          <cell r="C286">
            <v>0</v>
          </cell>
        </row>
        <row r="287">
          <cell r="A287" t="str">
            <v>BA1533</v>
          </cell>
          <cell r="B287" t="str">
            <v>B.2.A.16.4.2.A)  Altri servizi sanitari da privato - SERVIZIO OSSIGENO</v>
          </cell>
          <cell r="C287">
            <v>0</v>
          </cell>
        </row>
        <row r="288">
          <cell r="A288" t="str">
            <v>BA1534</v>
          </cell>
          <cell r="B288" t="str">
            <v>B.2.A.16.4.2.B)  Altri servizi sanitari da privato - SERVICE - ALTRO</v>
          </cell>
          <cell r="C288">
            <v>0</v>
          </cell>
        </row>
        <row r="289">
          <cell r="A289" t="str">
            <v>BA1535</v>
          </cell>
          <cell r="B289" t="str">
            <v>B.2.A.16.4.3)  Altri servizi sanitari da privato - DPC</v>
          </cell>
          <cell r="C289">
            <v>0</v>
          </cell>
        </row>
        <row r="290">
          <cell r="A290" t="str">
            <v>BA1536</v>
          </cell>
          <cell r="B290" t="str">
            <v>B.2.A.16.4.4)  Altri servizi sanitari da privato - ALTRO</v>
          </cell>
          <cell r="C290">
            <v>80000</v>
          </cell>
        </row>
        <row r="291">
          <cell r="A291" t="str">
            <v>BA1540</v>
          </cell>
          <cell r="B291" t="str">
            <v>B.2.A.16.5)  Costi per servizi sanitari - Mobilità internazionale passiva</v>
          </cell>
          <cell r="C291">
            <v>0</v>
          </cell>
        </row>
        <row r="292">
          <cell r="A292" t="str">
            <v>BA1550</v>
          </cell>
          <cell r="B292" t="str">
            <v>B.2.A.17) Costi per differenziale tariffe TUC</v>
          </cell>
          <cell r="C292">
            <v>0</v>
          </cell>
        </row>
        <row r="293">
          <cell r="A293" t="str">
            <v>BA1560</v>
          </cell>
          <cell r="B293" t="str">
            <v>B.2.B) Acquisti di servizi non sanitari</v>
          </cell>
          <cell r="C293">
            <v>8714750.6600000001</v>
          </cell>
        </row>
        <row r="294">
          <cell r="A294" t="str">
            <v>BA1570</v>
          </cell>
          <cell r="B294" t="str">
            <v>B.2.B.1) Servizi non sanitari</v>
          </cell>
          <cell r="C294">
            <v>6366244.0599999996</v>
          </cell>
        </row>
        <row r="295">
          <cell r="A295" t="str">
            <v>BA1580</v>
          </cell>
          <cell r="B295" t="str">
            <v>B.2.B.1.1)   Lavanderia</v>
          </cell>
          <cell r="C295">
            <v>170000</v>
          </cell>
        </row>
        <row r="296">
          <cell r="A296" t="str">
            <v>BA1590</v>
          </cell>
          <cell r="B296" t="str">
            <v>B.2.B.1.2)   Pulizia</v>
          </cell>
          <cell r="C296">
            <v>610000</v>
          </cell>
        </row>
        <row r="297">
          <cell r="A297" t="str">
            <v>BA1600</v>
          </cell>
          <cell r="B297" t="str">
            <v>B.2.B.1.3)   Mensa</v>
          </cell>
          <cell r="C297">
            <v>480000</v>
          </cell>
        </row>
        <row r="298">
          <cell r="A298" t="str">
            <v>BA1610</v>
          </cell>
          <cell r="B298" t="str">
            <v>B.2.B.1.4)   Riscaldamento</v>
          </cell>
          <cell r="C298">
            <v>900000</v>
          </cell>
        </row>
        <row r="299">
          <cell r="A299" t="str">
            <v>BA1620</v>
          </cell>
          <cell r="B299" t="str">
            <v>B.2.B.1.5)   Servizi di assistenza informatica</v>
          </cell>
          <cell r="C299">
            <v>196820</v>
          </cell>
        </row>
        <row r="300">
          <cell r="A300" t="str">
            <v>BA1630</v>
          </cell>
          <cell r="B300" t="str">
            <v>B.2.B.1.6)   Servizi trasporti (non sanitari)</v>
          </cell>
          <cell r="C300">
            <v>0</v>
          </cell>
        </row>
        <row r="301">
          <cell r="A301" t="str">
            <v>BA1640</v>
          </cell>
          <cell r="B301" t="str">
            <v>B.2.B.1.7)   Smaltimento rifiuti</v>
          </cell>
          <cell r="C301">
            <v>190000</v>
          </cell>
        </row>
        <row r="302">
          <cell r="A302" t="str">
            <v>BA1650</v>
          </cell>
          <cell r="B302" t="str">
            <v>B.2.B.1.8)   Utenze telefoniche</v>
          </cell>
          <cell r="C302">
            <v>250</v>
          </cell>
        </row>
        <row r="303">
          <cell r="A303" t="str">
            <v>BA1660</v>
          </cell>
          <cell r="B303" t="str">
            <v>B.2.B.1.9)   Utenze elettricità</v>
          </cell>
          <cell r="C303">
            <v>12000</v>
          </cell>
        </row>
        <row r="304">
          <cell r="A304" t="str">
            <v>BA1670</v>
          </cell>
          <cell r="B304" t="str">
            <v>B.2.B.1.10)   Altre utenze</v>
          </cell>
          <cell r="C304">
            <v>70310</v>
          </cell>
        </row>
        <row r="305">
          <cell r="A305" t="str">
            <v>BA1680</v>
          </cell>
          <cell r="B305" t="str">
            <v>B.2.B.1.11)  Premi di assicurazione</v>
          </cell>
          <cell r="C305">
            <v>311799.99</v>
          </cell>
        </row>
        <row r="306">
          <cell r="A306" t="str">
            <v>BA1690</v>
          </cell>
          <cell r="B306" t="str">
            <v>B.2.B.1.11.A)  Premi di assicurazione - R.C. Professionale</v>
          </cell>
          <cell r="C306">
            <v>159799.99</v>
          </cell>
        </row>
        <row r="307">
          <cell r="A307" t="str">
            <v>BA1700</v>
          </cell>
          <cell r="B307" t="str">
            <v>B.2.B.1.11.B)  Premi di assicurazione - Altri premi assicurativi</v>
          </cell>
          <cell r="C307">
            <v>152000</v>
          </cell>
        </row>
        <row r="308">
          <cell r="A308" t="str">
            <v>BA1710</v>
          </cell>
          <cell r="B308" t="str">
            <v>B.2.B.1.12) Altri servizi non sanitari</v>
          </cell>
          <cell r="C308">
            <v>3425064.07</v>
          </cell>
        </row>
        <row r="309">
          <cell r="A309" t="str">
            <v>BA1720</v>
          </cell>
          <cell r="B309" t="str">
            <v>B.2.B.1.12.A) Altri servizi non sanitari da pubblico (Aziende sanitarie pubbliche della Regione)</v>
          </cell>
          <cell r="C309">
            <v>25756.46</v>
          </cell>
        </row>
        <row r="310">
          <cell r="A310" t="str">
            <v>BA1730</v>
          </cell>
          <cell r="B310" t="str">
            <v>B.2.B.1.12.B) Altri servizi non sanitari da altri soggetti pubblici</v>
          </cell>
          <cell r="C310">
            <v>1649607.61</v>
          </cell>
        </row>
        <row r="311">
          <cell r="A311" t="str">
            <v>BA1740</v>
          </cell>
          <cell r="B311" t="str">
            <v>B.2.B.1.12.C) Altri servizi non sanitari da privato</v>
          </cell>
          <cell r="C311">
            <v>1749700</v>
          </cell>
        </row>
        <row r="312">
          <cell r="A312" t="str">
            <v>BA1741</v>
          </cell>
          <cell r="B312" t="str">
            <v>B.2.B.1.12.C.1) Altri servizi non sanitari esternalizzati (1)</v>
          </cell>
          <cell r="C312">
            <v>1172900</v>
          </cell>
        </row>
        <row r="313">
          <cell r="A313" t="str">
            <v>BA1742</v>
          </cell>
          <cell r="B313" t="str">
            <v>B.2.B.1.12.C.2) Altri servizi non sanitari da privato: altro (2)</v>
          </cell>
          <cell r="C313">
            <v>576800</v>
          </cell>
        </row>
        <row r="314">
          <cell r="A314" t="str">
            <v>BA1750</v>
          </cell>
          <cell r="B314" t="str">
            <v>B.2.B.2)  Consulenze, Collaborazioni, Interinale e altre prestazioni di lavoro non sanitarie</v>
          </cell>
          <cell r="C314">
            <v>2252506.6</v>
          </cell>
        </row>
        <row r="315">
          <cell r="A315" t="str">
            <v>BA1760</v>
          </cell>
          <cell r="B315" t="str">
            <v>B.2.B.2.1) Consulenze non sanitarie da Aziende sanitarie pubbliche della Regione</v>
          </cell>
          <cell r="C315">
            <v>0</v>
          </cell>
        </row>
        <row r="316">
          <cell r="A316" t="str">
            <v>BA1770</v>
          </cell>
          <cell r="B316" t="str">
            <v>B.2.B.2.2) Consulenze non sanitarie da Terzi - Altri soggetti pubblici</v>
          </cell>
          <cell r="C316">
            <v>0</v>
          </cell>
        </row>
        <row r="317">
          <cell r="A317" t="str">
            <v>BA1780</v>
          </cell>
          <cell r="B317" t="str">
            <v>B.2.B.2.3) Consulenze, Collaborazioni, Interinale e altre prestazioni di lavoro non sanitarie da privato</v>
          </cell>
          <cell r="C317">
            <v>2090163.77</v>
          </cell>
        </row>
        <row r="318">
          <cell r="A318" t="str">
            <v>BA1790</v>
          </cell>
          <cell r="B318" t="str">
            <v>B.2.B.2.3.A) Consulenze non sanitarie da privato</v>
          </cell>
          <cell r="C318">
            <v>320000</v>
          </cell>
        </row>
        <row r="319">
          <cell r="A319" t="str">
            <v>BA1800</v>
          </cell>
          <cell r="B319" t="str">
            <v>B.2.B.2.3.B) Collaborazioni coordinate e continuative non sanitarie da privato</v>
          </cell>
          <cell r="C319">
            <v>1558382.53</v>
          </cell>
        </row>
        <row r="320">
          <cell r="A320" t="str">
            <v>BA1810</v>
          </cell>
          <cell r="B320" t="str">
            <v>B.2.B.2.3.C) Indennità a personale universitario - area non sanitaria</v>
          </cell>
          <cell r="C320">
            <v>78268.240000000005</v>
          </cell>
        </row>
        <row r="321">
          <cell r="A321" t="str">
            <v>BA1820</v>
          </cell>
          <cell r="B321" t="str">
            <v>B.2.B.2.3.D) Lavoro interinale - area non sanitaria</v>
          </cell>
          <cell r="C321">
            <v>0</v>
          </cell>
        </row>
        <row r="322">
          <cell r="A322" t="str">
            <v>BA1830</v>
          </cell>
          <cell r="B322" t="str">
            <v>B.2.B.2.3.E) Altre collaborazioni e prestazioni di lavoro - area non sanitaria</v>
          </cell>
          <cell r="C322">
            <v>133513</v>
          </cell>
        </row>
        <row r="323">
          <cell r="A323" t="str">
            <v>BA1840</v>
          </cell>
          <cell r="B323" t="str">
            <v>B.2.B.2.4) Rimborso oneri stipendiali del personale non sanitario in comando</v>
          </cell>
          <cell r="C323">
            <v>162342.82999999999</v>
          </cell>
        </row>
        <row r="324">
          <cell r="A324" t="str">
            <v>BA1850</v>
          </cell>
          <cell r="B324" t="str">
            <v>B.2.B.2.4.A) Rimborso oneri stipendiali personale non sanitario in comando da Aziende sanitarie pubbliche della Regione</v>
          </cell>
          <cell r="C324">
            <v>18418.990000000002</v>
          </cell>
        </row>
        <row r="325">
          <cell r="A325" t="str">
            <v>BA1860</v>
          </cell>
          <cell r="B325" t="str">
            <v>B.2.B.2.4.B) Rimborso oneri stipendiali personale non sanitario in comando da Regione, soggetti pubblici e da Università</v>
          </cell>
          <cell r="C325">
            <v>143923.84</v>
          </cell>
        </row>
        <row r="326">
          <cell r="A326" t="str">
            <v>BA1870</v>
          </cell>
          <cell r="B326" t="str">
            <v>B.2.B.2.4.C) Rimborso oneri stipendiali personale non sanitario in comando da aziende di altre Regioni (Extraregione)</v>
          </cell>
          <cell r="C326">
            <v>0</v>
          </cell>
        </row>
        <row r="327">
          <cell r="A327" t="str">
            <v>BA1880</v>
          </cell>
          <cell r="B327" t="str">
            <v>B.2.B.3) Formazione (esternalizzata e non)</v>
          </cell>
          <cell r="C327">
            <v>96000</v>
          </cell>
        </row>
        <row r="328">
          <cell r="A328" t="str">
            <v>BA1890</v>
          </cell>
          <cell r="B328" t="str">
            <v>B.2.B.3.1) Formazione (esternalizzata e non) da pubblico</v>
          </cell>
          <cell r="C328">
            <v>20000</v>
          </cell>
        </row>
        <row r="329">
          <cell r="A329" t="str">
            <v>BA1900</v>
          </cell>
          <cell r="B329" t="str">
            <v>B.2.B.3.2) Formazione (esternalizzata e non) da privato</v>
          </cell>
          <cell r="C329">
            <v>76000</v>
          </cell>
        </row>
        <row r="330">
          <cell r="A330" t="str">
            <v>BA1910</v>
          </cell>
          <cell r="B330" t="str">
            <v>B.3)  Manutenzione e riparazione (ordinaria esternalizzata)</v>
          </cell>
          <cell r="C330">
            <v>3894150</v>
          </cell>
        </row>
        <row r="331">
          <cell r="A331" t="str">
            <v>BA1920</v>
          </cell>
          <cell r="B331" t="str">
            <v>B.3.A)  Manutenzione e riparazione ai fabbricati e loro pertinenze</v>
          </cell>
          <cell r="C331">
            <v>380000</v>
          </cell>
        </row>
        <row r="332">
          <cell r="A332" t="str">
            <v>BA1930</v>
          </cell>
          <cell r="B332" t="str">
            <v>B.3.B)  Manutenzione e riparazione agli impianti e macchinari</v>
          </cell>
          <cell r="C332">
            <v>840000</v>
          </cell>
        </row>
        <row r="333">
          <cell r="A333" t="str">
            <v>BA1940</v>
          </cell>
          <cell r="B333" t="str">
            <v>B.3.C)  Manutenzione e riparazione alle attrezzature sanitarie e scientifiche</v>
          </cell>
          <cell r="C333">
            <v>2640000</v>
          </cell>
        </row>
        <row r="334">
          <cell r="A334" t="str">
            <v>BA1950</v>
          </cell>
          <cell r="B334" t="str">
            <v>B.3.D)  Manutenzione e riparazione ai mobili e arredi</v>
          </cell>
          <cell r="C334">
            <v>2550</v>
          </cell>
        </row>
        <row r="335">
          <cell r="A335" t="str">
            <v>BA1960</v>
          </cell>
          <cell r="B335" t="str">
            <v>B.3.E)  Manutenzione e riparazione agli automezzi</v>
          </cell>
          <cell r="C335">
            <v>5950</v>
          </cell>
        </row>
        <row r="336">
          <cell r="A336" t="str">
            <v>BA1970</v>
          </cell>
          <cell r="B336" t="str">
            <v>B.3.F)  Altre manutenzioni e riparazioni</v>
          </cell>
          <cell r="C336">
            <v>25650</v>
          </cell>
        </row>
        <row r="337">
          <cell r="A337" t="str">
            <v>BA1980</v>
          </cell>
          <cell r="B337" t="str">
            <v>B.3.G)  Manutenzioni e riparazioni da Aziende sanitarie pubbliche della Regione</v>
          </cell>
          <cell r="C337">
            <v>0</v>
          </cell>
        </row>
        <row r="338">
          <cell r="A338" t="str">
            <v>BA1990</v>
          </cell>
          <cell r="B338" t="str">
            <v>B.4)   Godimento di beni di terzi</v>
          </cell>
          <cell r="C338">
            <v>362286.51</v>
          </cell>
        </row>
        <row r="339">
          <cell r="A339" t="str">
            <v>BA2000</v>
          </cell>
          <cell r="B339" t="str">
            <v>B.4.A)  Fitti passivi</v>
          </cell>
          <cell r="C339">
            <v>183900</v>
          </cell>
        </row>
        <row r="340">
          <cell r="A340" t="str">
            <v>BA2010</v>
          </cell>
          <cell r="B340" t="str">
            <v>B.4.B)  Canoni di noleggio</v>
          </cell>
          <cell r="C340">
            <v>170670</v>
          </cell>
        </row>
        <row r="341">
          <cell r="A341" t="str">
            <v>BA2020</v>
          </cell>
          <cell r="B341" t="str">
            <v>B.4.B.1) Canoni di noleggio - area sanitaria</v>
          </cell>
          <cell r="C341">
            <v>124570</v>
          </cell>
        </row>
        <row r="342">
          <cell r="A342" t="str">
            <v>BA2030</v>
          </cell>
          <cell r="B342" t="str">
            <v>B.4.B.2) Canoni di noleggio - area non sanitaria</v>
          </cell>
          <cell r="C342">
            <v>46100</v>
          </cell>
        </row>
        <row r="343">
          <cell r="A343" t="str">
            <v>BA2040</v>
          </cell>
          <cell r="B343" t="str">
            <v>B.4.C)  Canoni di leasing</v>
          </cell>
          <cell r="C343">
            <v>0</v>
          </cell>
        </row>
        <row r="344">
          <cell r="A344" t="str">
            <v>BA2050</v>
          </cell>
          <cell r="B344" t="str">
            <v>B.4.C.1) Canoni di leasing - area sanitaria</v>
          </cell>
          <cell r="C344">
            <v>0</v>
          </cell>
        </row>
        <row r="345">
          <cell r="A345" t="str">
            <v>BA2060</v>
          </cell>
          <cell r="B345" t="str">
            <v>B.4.C.2) Canoni di leasing - area non sanitaria</v>
          </cell>
          <cell r="C345">
            <v>0</v>
          </cell>
        </row>
        <row r="346">
          <cell r="A346" t="str">
            <v>BA2070</v>
          </cell>
          <cell r="B346" t="str">
            <v>B.4.D)  Locazioni e noleggi da Aziende sanitarie pubbliche della Regione</v>
          </cell>
          <cell r="C346">
            <v>7716.51</v>
          </cell>
        </row>
        <row r="347">
          <cell r="A347" t="str">
            <v>BA2080</v>
          </cell>
          <cell r="B347" t="str">
            <v>Totale Costo del personale</v>
          </cell>
          <cell r="C347">
            <v>24634571.449999999</v>
          </cell>
        </row>
        <row r="348">
          <cell r="A348" t="str">
            <v>BA2090</v>
          </cell>
          <cell r="B348" t="str">
            <v>B.5)   Personale del ruolo sanitario</v>
          </cell>
          <cell r="C348">
            <v>19828387.010000002</v>
          </cell>
        </row>
        <row r="349">
          <cell r="A349" t="str">
            <v>BA2100</v>
          </cell>
          <cell r="B349" t="str">
            <v>B.5.A) Costo del personale dirigente ruolo sanitario</v>
          </cell>
          <cell r="C349">
            <v>10774439.369999999</v>
          </cell>
        </row>
        <row r="350">
          <cell r="A350" t="str">
            <v>BA2110</v>
          </cell>
          <cell r="B350" t="str">
            <v>B.5.A.1) Costo del personale dirigente medico</v>
          </cell>
          <cell r="C350">
            <v>8575049.8900000006</v>
          </cell>
        </row>
        <row r="351">
          <cell r="A351" t="str">
            <v>BA2120</v>
          </cell>
          <cell r="B351" t="str">
            <v>B.5.A.1.1) Costo del personale dirigente medico - tempo indeterminato</v>
          </cell>
          <cell r="C351">
            <v>8429379.9700000007</v>
          </cell>
        </row>
        <row r="352">
          <cell r="A352" t="str">
            <v>BA2130</v>
          </cell>
          <cell r="B352" t="str">
            <v>B.5.A.1.2) Costo del personale dirigente medico - tempo determinato</v>
          </cell>
          <cell r="C352">
            <v>145669.92000000001</v>
          </cell>
        </row>
        <row r="353">
          <cell r="A353" t="str">
            <v>BA2140</v>
          </cell>
          <cell r="B353" t="str">
            <v>B.5.A.1.3) Costo del personale dirigente medico - altro</v>
          </cell>
          <cell r="C353">
            <v>0</v>
          </cell>
        </row>
        <row r="354">
          <cell r="A354" t="str">
            <v>BA2150</v>
          </cell>
          <cell r="B354" t="str">
            <v>B.5.A.2) Costo del personale dirigente non medico</v>
          </cell>
          <cell r="C354">
            <v>2199389.48</v>
          </cell>
        </row>
        <row r="355">
          <cell r="A355" t="str">
            <v>BA2160</v>
          </cell>
          <cell r="B355" t="str">
            <v>B.5.A.2.1) Costo del personale dirigente non medico - tempo indeterminato</v>
          </cell>
          <cell r="C355">
            <v>2199389.48</v>
          </cell>
        </row>
        <row r="356">
          <cell r="A356" t="str">
            <v>BA2170</v>
          </cell>
          <cell r="B356" t="str">
            <v>B.5.A.2.2) Costo del personale dirigente non medico - tempo determinato</v>
          </cell>
          <cell r="C356">
            <v>0</v>
          </cell>
        </row>
        <row r="357">
          <cell r="A357" t="str">
            <v>BA2180</v>
          </cell>
          <cell r="B357" t="str">
            <v>B.5.A.2.3) Costo del personale dirigente non medico - altro</v>
          </cell>
          <cell r="C357">
            <v>0</v>
          </cell>
        </row>
        <row r="358">
          <cell r="A358" t="str">
            <v>BA2190</v>
          </cell>
          <cell r="B358" t="str">
            <v>B.5.B) Costo del personale comparto ruolo sanitario</v>
          </cell>
          <cell r="C358">
            <v>9053947.6400000006</v>
          </cell>
        </row>
        <row r="359">
          <cell r="A359" t="str">
            <v>BA2200</v>
          </cell>
          <cell r="B359" t="str">
            <v>B.5.B.1) Costo del personale comparto ruolo sanitario - tempo indeterminato</v>
          </cell>
          <cell r="C359">
            <v>8958806.7100000009</v>
          </cell>
        </row>
        <row r="360">
          <cell r="A360" t="str">
            <v>BA2210</v>
          </cell>
          <cell r="B360" t="str">
            <v>B.5.B.2) Costo del personale comparto ruolo sanitario - tempo determinato</v>
          </cell>
          <cell r="C360">
            <v>95140.93</v>
          </cell>
        </row>
        <row r="361">
          <cell r="A361" t="str">
            <v>BA2220</v>
          </cell>
          <cell r="B361" t="str">
            <v>B.5.B.3) Costo del personale comparto ruolo sanitario - altro</v>
          </cell>
          <cell r="C361">
            <v>0</v>
          </cell>
        </row>
        <row r="362">
          <cell r="A362" t="str">
            <v>BA2230</v>
          </cell>
          <cell r="B362" t="str">
            <v>B.6)   Personale del ruolo professionale</v>
          </cell>
          <cell r="C362">
            <v>165736.06</v>
          </cell>
        </row>
        <row r="363">
          <cell r="A363" t="str">
            <v>BA2240</v>
          </cell>
          <cell r="B363" t="str">
            <v>B.6.A) Costo del personale dirigente ruolo professionale</v>
          </cell>
          <cell r="C363">
            <v>165736.06</v>
          </cell>
        </row>
        <row r="364">
          <cell r="A364" t="str">
            <v>BA2250</v>
          </cell>
          <cell r="B364" t="str">
            <v>B.6.A.1) Costo del personale dirigente ruolo professionale - tempo indeterminato</v>
          </cell>
          <cell r="C364">
            <v>165736.06</v>
          </cell>
        </row>
        <row r="365">
          <cell r="A365" t="str">
            <v>BA2260</v>
          </cell>
          <cell r="B365" t="str">
            <v>B.6.A.2) Costo del personale dirigente ruolo professionale - tempo determinato</v>
          </cell>
          <cell r="C365">
            <v>0</v>
          </cell>
        </row>
        <row r="366">
          <cell r="A366" t="str">
            <v>BA2270</v>
          </cell>
          <cell r="B366" t="str">
            <v>B.6.A.3) Costo del personale dirigente ruolo professionale - altro</v>
          </cell>
          <cell r="C366">
            <v>0</v>
          </cell>
        </row>
        <row r="367">
          <cell r="A367" t="str">
            <v>BA2280</v>
          </cell>
          <cell r="B367" t="str">
            <v>B.6.B) Costo del personale comparto ruolo professionale</v>
          </cell>
          <cell r="C367">
            <v>0</v>
          </cell>
        </row>
        <row r="368">
          <cell r="A368" t="str">
            <v>BA2290</v>
          </cell>
          <cell r="B368" t="str">
            <v>B.6.B.1) Costo del personale comparto ruolo professionale - tempo indeterminato</v>
          </cell>
          <cell r="C368">
            <v>0</v>
          </cell>
        </row>
        <row r="369">
          <cell r="A369" t="str">
            <v>BA2300</v>
          </cell>
          <cell r="B369" t="str">
            <v>B.6.B.2) Costo del personale comparto ruolo professionale - tempo determinato</v>
          </cell>
          <cell r="C369">
            <v>0</v>
          </cell>
        </row>
        <row r="370">
          <cell r="A370" t="str">
            <v>BA2310</v>
          </cell>
          <cell r="B370" t="str">
            <v>B.6.B.3) Costo del personale comparto ruolo professionale - altro</v>
          </cell>
          <cell r="C370">
            <v>0</v>
          </cell>
        </row>
        <row r="371">
          <cell r="A371" t="str">
            <v>BA2320</v>
          </cell>
          <cell r="B371" t="str">
            <v>B.7)   Personale del ruolo tecnico</v>
          </cell>
          <cell r="C371">
            <v>2088733.57</v>
          </cell>
        </row>
        <row r="372">
          <cell r="A372" t="str">
            <v>BA2330</v>
          </cell>
          <cell r="B372" t="str">
            <v>B.7.A) Costo del personale dirigente ruolo tecnico</v>
          </cell>
          <cell r="C372">
            <v>72471.759999999995</v>
          </cell>
        </row>
        <row r="373">
          <cell r="A373" t="str">
            <v>BA2340</v>
          </cell>
          <cell r="B373" t="str">
            <v>B.7.A.1) Costo del personale dirigente ruolo tecnico - tempo indeterminato</v>
          </cell>
          <cell r="C373">
            <v>72471.759999999995</v>
          </cell>
        </row>
        <row r="374">
          <cell r="A374" t="str">
            <v>BA2350</v>
          </cell>
          <cell r="B374" t="str">
            <v>B.7.A.2) Costo del personale dirigente ruolo tecnico - tempo determinato</v>
          </cell>
          <cell r="C374">
            <v>0</v>
          </cell>
        </row>
        <row r="375">
          <cell r="A375" t="str">
            <v>BA2360</v>
          </cell>
          <cell r="B375" t="str">
            <v>B.7.A.3) Costo del personale dirigente ruolo tecnico - altro</v>
          </cell>
          <cell r="C375">
            <v>0</v>
          </cell>
        </row>
        <row r="376">
          <cell r="A376" t="str">
            <v>BA2370</v>
          </cell>
          <cell r="B376" t="str">
            <v>B.7.B) Costo del personale comparto ruolo tecnico</v>
          </cell>
          <cell r="C376">
            <v>2016261.81</v>
          </cell>
        </row>
        <row r="377">
          <cell r="A377" t="str">
            <v>BA2380</v>
          </cell>
          <cell r="B377" t="str">
            <v>B.7.B.1) Costo del personale comparto ruolo tecnico - tempo indeterminato</v>
          </cell>
          <cell r="C377">
            <v>1932938.14</v>
          </cell>
        </row>
        <row r="378">
          <cell r="A378" t="str">
            <v>BA2390</v>
          </cell>
          <cell r="B378" t="str">
            <v>B.7.B.2) Costo del personale comparto ruolo tecnico - tempo determinato</v>
          </cell>
          <cell r="C378">
            <v>83323.67</v>
          </cell>
        </row>
        <row r="379">
          <cell r="A379" t="str">
            <v>BA2400</v>
          </cell>
          <cell r="B379" t="str">
            <v>B.7.B.3) Costo del personale comparto ruolo tecnico - altro</v>
          </cell>
          <cell r="C379">
            <v>0</v>
          </cell>
        </row>
        <row r="380">
          <cell r="A380" t="str">
            <v>BA2410</v>
          </cell>
          <cell r="B380" t="str">
            <v>B.8)   Personale del ruolo amministrativo</v>
          </cell>
          <cell r="C380">
            <v>2551714.81</v>
          </cell>
        </row>
        <row r="381">
          <cell r="A381" t="str">
            <v>BA2420</v>
          </cell>
          <cell r="B381" t="str">
            <v>B.8.A) Costo del personale dirigente ruolo amministrativo</v>
          </cell>
          <cell r="C381">
            <v>443029.05</v>
          </cell>
        </row>
        <row r="382">
          <cell r="A382" t="str">
            <v>BA2430</v>
          </cell>
          <cell r="B382" t="str">
            <v>B.8.A.1) Costo del personale dirigente ruolo amministrativo - tempo indeterminato</v>
          </cell>
          <cell r="C382">
            <v>336659.09</v>
          </cell>
        </row>
        <row r="383">
          <cell r="A383" t="str">
            <v>BA2440</v>
          </cell>
          <cell r="B383" t="str">
            <v>B.8.A.2) Costo del personale dirigente ruolo amministrativo - tempo determinato</v>
          </cell>
          <cell r="C383">
            <v>106369.96</v>
          </cell>
        </row>
        <row r="384">
          <cell r="A384" t="str">
            <v>BA2450</v>
          </cell>
          <cell r="B384" t="str">
            <v>B.8.A.3) Costo del personale dirigente ruolo amministrativo - altro</v>
          </cell>
          <cell r="C384">
            <v>0</v>
          </cell>
        </row>
        <row r="385">
          <cell r="A385" t="str">
            <v>BA2460</v>
          </cell>
          <cell r="B385" t="str">
            <v>B.8.B) Costo del personale comparto ruolo amministrativo</v>
          </cell>
          <cell r="C385">
            <v>2108685.7599999998</v>
          </cell>
        </row>
        <row r="386">
          <cell r="A386" t="str">
            <v>BA2470</v>
          </cell>
          <cell r="B386" t="str">
            <v>B.8.B.1) Costo del personale comparto ruolo amministrativo - tempo indeterminato</v>
          </cell>
          <cell r="C386">
            <v>1750301.68</v>
          </cell>
        </row>
        <row r="387">
          <cell r="A387" t="str">
            <v>BA2480</v>
          </cell>
          <cell r="B387" t="str">
            <v>B.8.B.2) Costo del personale comparto ruolo amministrativo - tempo determinato</v>
          </cell>
          <cell r="C387">
            <v>358384.08</v>
          </cell>
        </row>
        <row r="388">
          <cell r="A388" t="str">
            <v>BA2490</v>
          </cell>
          <cell r="B388" t="str">
            <v>B.8.B.3) Costo del personale comparto ruolo amministrativo - altro</v>
          </cell>
          <cell r="C388">
            <v>0</v>
          </cell>
        </row>
        <row r="389">
          <cell r="A389" t="str">
            <v>BA2500</v>
          </cell>
          <cell r="B389" t="str">
            <v>B.9)   Oneri diversi di gestione</v>
          </cell>
          <cell r="C389">
            <v>1018549.63</v>
          </cell>
        </row>
        <row r="390">
          <cell r="A390" t="str">
            <v>BA2510</v>
          </cell>
          <cell r="B390" t="str">
            <v>B.9.A)  Imposte e tasse (escluso IRAP e IRES)</v>
          </cell>
          <cell r="C390">
            <v>95000</v>
          </cell>
        </row>
        <row r="391">
          <cell r="A391" t="str">
            <v>BA2520</v>
          </cell>
          <cell r="B391" t="str">
            <v>B.9.B)  Perdite su crediti</v>
          </cell>
          <cell r="C391">
            <v>0</v>
          </cell>
        </row>
        <row r="392">
          <cell r="A392" t="str">
            <v>BA2530</v>
          </cell>
          <cell r="B392" t="str">
            <v>B.9.C) Altri oneri diversi di gestione</v>
          </cell>
          <cell r="C392">
            <v>923549.63</v>
          </cell>
        </row>
        <row r="393">
          <cell r="A393" t="str">
            <v>BA2540</v>
          </cell>
          <cell r="B393" t="str">
            <v>B.9.C.1)  Indennità, rimborso spese e oneri sociali per gli Organi Direttivi e Collegio Sindacale</v>
          </cell>
          <cell r="C393">
            <v>867549.63</v>
          </cell>
        </row>
        <row r="394">
          <cell r="A394" t="str">
            <v>BA2550</v>
          </cell>
          <cell r="B394" t="str">
            <v>B.9.C.2)  Altri oneri diversi di gestione</v>
          </cell>
          <cell r="C394">
            <v>56000</v>
          </cell>
        </row>
        <row r="395">
          <cell r="A395" t="str">
            <v>BA2560</v>
          </cell>
          <cell r="B395" t="str">
            <v>Totale Ammortamenti</v>
          </cell>
          <cell r="C395">
            <v>6777265.3399999999</v>
          </cell>
        </row>
        <row r="396">
          <cell r="A396" t="str">
            <v>BA2570</v>
          </cell>
          <cell r="B396" t="str">
            <v>B.10) Ammortamenti delle immobilizzazioni immateriali</v>
          </cell>
          <cell r="C396">
            <v>411651.41</v>
          </cell>
        </row>
        <row r="397">
          <cell r="A397" t="str">
            <v>BA2571</v>
          </cell>
          <cell r="B397" t="str">
            <v>B.10.A) Costi di impianto e di ampliamento</v>
          </cell>
          <cell r="C397">
            <v>0</v>
          </cell>
        </row>
        <row r="398">
          <cell r="A398" t="str">
            <v>BA2572</v>
          </cell>
          <cell r="B398" t="str">
            <v>B.10.B) Costi di ricerca e sviluppo</v>
          </cell>
          <cell r="C398">
            <v>0</v>
          </cell>
        </row>
        <row r="399">
          <cell r="A399" t="str">
            <v>BA2573</v>
          </cell>
          <cell r="B399" t="str">
            <v>B.10.C) Diritti di brevetto e diritti di utilizzazione delle opere d'ingegno</v>
          </cell>
          <cell r="C399">
            <v>328124.86</v>
          </cell>
        </row>
        <row r="400">
          <cell r="A400" t="str">
            <v>BA2574</v>
          </cell>
          <cell r="B400" t="str">
            <v>B.10.D) Concessioni, licenze, marchi e diritti simili</v>
          </cell>
          <cell r="C400">
            <v>8461.2199999999993</v>
          </cell>
        </row>
        <row r="401">
          <cell r="A401" t="str">
            <v>BA2575</v>
          </cell>
          <cell r="B401" t="str">
            <v>B.10.E) Migliorie su beni di terzi</v>
          </cell>
          <cell r="C401">
            <v>65.33</v>
          </cell>
        </row>
        <row r="402">
          <cell r="A402" t="str">
            <v>BA2576</v>
          </cell>
          <cell r="B402" t="str">
            <v>B.10.F) Pubblicità</v>
          </cell>
          <cell r="C402">
            <v>0</v>
          </cell>
        </row>
        <row r="403">
          <cell r="A403" t="str">
            <v>BA2577</v>
          </cell>
          <cell r="B403" t="str">
            <v>B.10.G) Altre immobilizzazioni immateriali</v>
          </cell>
          <cell r="C403">
            <v>75000</v>
          </cell>
        </row>
        <row r="404">
          <cell r="A404" t="str">
            <v>BA2580</v>
          </cell>
          <cell r="B404" t="str">
            <v>B.11) Ammortamenti delle immobilizzazioni materiali</v>
          </cell>
          <cell r="C404">
            <v>4802740.28</v>
          </cell>
        </row>
        <row r="405">
          <cell r="A405" t="str">
            <v>BA2581</v>
          </cell>
          <cell r="B405" t="str">
            <v>B.11.A) Ammortamento impianti e macchinari</v>
          </cell>
          <cell r="C405">
            <v>1074362.2</v>
          </cell>
        </row>
        <row r="406">
          <cell r="A406" t="str">
            <v>BA2582</v>
          </cell>
          <cell r="B406" t="str">
            <v>B.11.A.1) Ammortamento impianti e macchinari - audiovisivi</v>
          </cell>
          <cell r="C406">
            <v>0</v>
          </cell>
        </row>
        <row r="407">
          <cell r="A407" t="str">
            <v>BA2583</v>
          </cell>
          <cell r="B407" t="str">
            <v>B.11.A.2) Ammortamento impianti e macchinari - altro</v>
          </cell>
          <cell r="C407">
            <v>1074362.2</v>
          </cell>
        </row>
        <row r="408">
          <cell r="A408" t="str">
            <v>BA2584</v>
          </cell>
          <cell r="B408" t="str">
            <v>B.11.B) Ammortamento attrezzature sanitarie e scientifiche</v>
          </cell>
          <cell r="C408">
            <v>3510226.54</v>
          </cell>
        </row>
        <row r="409">
          <cell r="A409" t="str">
            <v>BA2585</v>
          </cell>
          <cell r="B409" t="str">
            <v>B.11.C) Ammortamento mobili e arredi</v>
          </cell>
          <cell r="C409">
            <v>199295.66</v>
          </cell>
        </row>
        <row r="410">
          <cell r="A410" t="str">
            <v>BA2586</v>
          </cell>
          <cell r="B410" t="str">
            <v>B.11.D) Ammortamento automezzi</v>
          </cell>
          <cell r="C410">
            <v>18855.88</v>
          </cell>
        </row>
        <row r="411">
          <cell r="A411" t="str">
            <v>BA2590</v>
          </cell>
          <cell r="B411" t="str">
            <v>B.12) Ammortamento dei fabbricati</v>
          </cell>
          <cell r="C411">
            <v>1372643.55</v>
          </cell>
        </row>
        <row r="412">
          <cell r="A412" t="str">
            <v>BA2600</v>
          </cell>
          <cell r="B412" t="str">
            <v>B.12.A) Ammortamenti fabbricati non strumentali (disponibili)</v>
          </cell>
          <cell r="C412">
            <v>15085.09</v>
          </cell>
        </row>
        <row r="413">
          <cell r="A413" t="str">
            <v>BA2601</v>
          </cell>
          <cell r="B413" t="str">
            <v>B.12.A.1) Ammortamenti fabbricati non strumentali (disponibili)</v>
          </cell>
          <cell r="C413">
            <v>15085.09</v>
          </cell>
        </row>
        <row r="414">
          <cell r="A414" t="str">
            <v>BA2602</v>
          </cell>
          <cell r="B414" t="str">
            <v>B.12.A.2) Ammortamenti costruzioni leggere non strumentali (disponibili)</v>
          </cell>
          <cell r="C414">
            <v>0</v>
          </cell>
        </row>
        <row r="415">
          <cell r="A415" t="str">
            <v>BA2610</v>
          </cell>
          <cell r="B415" t="str">
            <v>B.12.B) Ammortamenti fabbricati strumentali (indisponibili)</v>
          </cell>
          <cell r="C415">
            <v>1357558.46</v>
          </cell>
        </row>
        <row r="416">
          <cell r="A416" t="str">
            <v>BA2611</v>
          </cell>
          <cell r="B416" t="str">
            <v>B.12.B.1) Ammortamenti fabbricati strumentali (indisponibili)</v>
          </cell>
          <cell r="C416">
            <v>1356001.92</v>
          </cell>
        </row>
        <row r="417">
          <cell r="A417" t="str">
            <v>BA2612</v>
          </cell>
          <cell r="B417" t="str">
            <v>B.12.B.2) Ammortamenti costruzioni leggere strumentali (indisponibili)</v>
          </cell>
          <cell r="C417">
            <v>1556.54</v>
          </cell>
        </row>
        <row r="418">
          <cell r="A418" t="str">
            <v>BA2620</v>
          </cell>
          <cell r="B418" t="str">
            <v>B.13) Ammortamenti delle altre immobilizzazioni materiali</v>
          </cell>
          <cell r="C418">
            <v>190230.1</v>
          </cell>
        </row>
        <row r="419">
          <cell r="A419" t="str">
            <v>BA2621</v>
          </cell>
          <cell r="B419" t="str">
            <v>B.13.A) Ammortamenti macchine d'ufficio</v>
          </cell>
          <cell r="C419">
            <v>153004.42000000001</v>
          </cell>
        </row>
        <row r="420">
          <cell r="A420" t="str">
            <v>BA2622</v>
          </cell>
          <cell r="B420" t="str">
            <v>B.13.B) Ammortamenti altri beni</v>
          </cell>
          <cell r="C420">
            <v>37225.68</v>
          </cell>
        </row>
        <row r="421">
          <cell r="A421" t="str">
            <v>BA2630</v>
          </cell>
          <cell r="B421" t="str">
            <v>B.14) Svalutazione delle immobilizzazioni e dei crediti</v>
          </cell>
          <cell r="C421">
            <v>60000</v>
          </cell>
        </row>
        <row r="422">
          <cell r="A422" t="str">
            <v>BA2640</v>
          </cell>
          <cell r="B422" t="str">
            <v>B.14.A) Svalutazione delle immobilizzazioni immateriali e materiali</v>
          </cell>
          <cell r="C422">
            <v>0</v>
          </cell>
        </row>
        <row r="423">
          <cell r="A423" t="str">
            <v>BA2650</v>
          </cell>
          <cell r="B423" t="str">
            <v>B.14.B) Svalutazione dei crediti</v>
          </cell>
          <cell r="C423">
            <v>60000</v>
          </cell>
        </row>
        <row r="424">
          <cell r="A424" t="str">
            <v>BA2651</v>
          </cell>
          <cell r="B424" t="str">
            <v>B.14.B.1) Svalutazione dei crediti delle immobilizzazioni finanziarie</v>
          </cell>
          <cell r="C424">
            <v>0</v>
          </cell>
        </row>
        <row r="425">
          <cell r="A425" t="str">
            <v>BA2652</v>
          </cell>
          <cell r="B425" t="str">
            <v>B.14.B.2) Svalutazione dei crediti dell'attivo circolante</v>
          </cell>
          <cell r="C425">
            <v>60000</v>
          </cell>
        </row>
        <row r="426">
          <cell r="A426" t="str">
            <v>BA2660</v>
          </cell>
          <cell r="B426" t="str">
            <v>B.15) Variazione delle rimanenze</v>
          </cell>
          <cell r="C426">
            <v>0</v>
          </cell>
        </row>
        <row r="427">
          <cell r="A427" t="str">
            <v>BA2670</v>
          </cell>
          <cell r="B427" t="str">
            <v>B.15.A) Variazione rimanenze sanitarie</v>
          </cell>
          <cell r="C427">
            <v>0</v>
          </cell>
        </row>
        <row r="428">
          <cell r="A428" t="str">
            <v>BA2671</v>
          </cell>
          <cell r="B428" t="str">
            <v>B.15.A.1) Prodotti farmaceutici ed emoderivati</v>
          </cell>
          <cell r="C428">
            <v>0</v>
          </cell>
        </row>
        <row r="429">
          <cell r="A429" t="str">
            <v>BA2672</v>
          </cell>
          <cell r="B429" t="str">
            <v>B.15.A.2) Sangue ed emocomponenti</v>
          </cell>
          <cell r="C429">
            <v>0</v>
          </cell>
        </row>
        <row r="430">
          <cell r="A430" t="str">
            <v>BA2673</v>
          </cell>
          <cell r="B430" t="str">
            <v>B.15.A.3) Dispositivi medici</v>
          </cell>
          <cell r="C430">
            <v>0</v>
          </cell>
        </row>
        <row r="431">
          <cell r="A431" t="str">
            <v>BA2674</v>
          </cell>
          <cell r="B431" t="str">
            <v>B.15.A.4) Prodotti dietetici</v>
          </cell>
          <cell r="C431">
            <v>0</v>
          </cell>
        </row>
        <row r="432">
          <cell r="A432" t="str">
            <v>BA2675</v>
          </cell>
          <cell r="B432" t="str">
            <v>B.15.A.5) Materiali per la profilassi (vaccini)</v>
          </cell>
          <cell r="C432">
            <v>0</v>
          </cell>
        </row>
        <row r="433">
          <cell r="A433" t="str">
            <v>BA2676</v>
          </cell>
          <cell r="B433" t="str">
            <v>B.15.A.6) Prodotti chimici</v>
          </cell>
          <cell r="C433">
            <v>0</v>
          </cell>
        </row>
        <row r="434">
          <cell r="A434" t="str">
            <v>BA2677</v>
          </cell>
          <cell r="B434" t="str">
            <v>B.15.A.7) Materiali e prodotti per uso veterinario</v>
          </cell>
          <cell r="C434">
            <v>0</v>
          </cell>
        </row>
        <row r="435">
          <cell r="A435" t="str">
            <v>BA2678</v>
          </cell>
          <cell r="B435" t="str">
            <v>B.15.A.8) Altri beni e prodotti sanitari</v>
          </cell>
          <cell r="C435">
            <v>0</v>
          </cell>
        </row>
        <row r="436">
          <cell r="A436" t="str">
            <v>BA2680</v>
          </cell>
          <cell r="B436" t="str">
            <v>B.15.B) Variazione rimanenze non sanitarie</v>
          </cell>
          <cell r="C436">
            <v>0</v>
          </cell>
        </row>
        <row r="437">
          <cell r="A437" t="str">
            <v>BA2681</v>
          </cell>
          <cell r="B437" t="str">
            <v>B.15.B.1) Prodotti alimentari</v>
          </cell>
          <cell r="C437">
            <v>0</v>
          </cell>
        </row>
        <row r="438">
          <cell r="A438" t="str">
            <v>BA2682</v>
          </cell>
          <cell r="B438" t="str">
            <v>B.15.B.2) Materiali di guardaroba, di pulizia, e di convivenza in genere</v>
          </cell>
          <cell r="C438">
            <v>0</v>
          </cell>
        </row>
        <row r="439">
          <cell r="A439" t="str">
            <v>BA2683</v>
          </cell>
          <cell r="B439" t="str">
            <v>B.15.B.3) Combustibili, carburanti e lubrificanti</v>
          </cell>
          <cell r="C439">
            <v>0</v>
          </cell>
        </row>
        <row r="440">
          <cell r="A440" t="str">
            <v>BA2684</v>
          </cell>
          <cell r="B440" t="str">
            <v>B.15.B.4) Supporti informatici e cancelleria</v>
          </cell>
          <cell r="C440">
            <v>0</v>
          </cell>
        </row>
        <row r="441">
          <cell r="A441" t="str">
            <v>BA2685</v>
          </cell>
          <cell r="B441" t="str">
            <v>B.15.B.5) Materiale per la manutenzione</v>
          </cell>
          <cell r="C441">
            <v>0</v>
          </cell>
        </row>
        <row r="442">
          <cell r="A442" t="str">
            <v>BA2686</v>
          </cell>
          <cell r="B442" t="str">
            <v>B.15.B.6) Altri beni e prodotti non sanitari</v>
          </cell>
          <cell r="C442">
            <v>0</v>
          </cell>
        </row>
        <row r="443">
          <cell r="A443" t="str">
            <v>BA2690</v>
          </cell>
          <cell r="B443" t="str">
            <v>B.16) Accantonamenti dell’esercizio</v>
          </cell>
          <cell r="C443">
            <v>3338498.92</v>
          </cell>
        </row>
        <row r="444">
          <cell r="A444" t="str">
            <v>BA2700</v>
          </cell>
          <cell r="B444" t="str">
            <v>B.16.A) Accantonamenti per rischi</v>
          </cell>
          <cell r="C444">
            <v>810000</v>
          </cell>
        </row>
        <row r="445">
          <cell r="A445" t="str">
            <v>BA2710</v>
          </cell>
          <cell r="B445" t="str">
            <v>B.16.A.1)  Accantonamenti per cause civili ed oneri processuali</v>
          </cell>
          <cell r="C445">
            <v>50000</v>
          </cell>
        </row>
        <row r="446">
          <cell r="A446" t="str">
            <v>BA2720</v>
          </cell>
          <cell r="B446" t="str">
            <v>B.16.A.2)  Accantonamenti per contenzioso personale dipendente</v>
          </cell>
          <cell r="C446">
            <v>10000</v>
          </cell>
        </row>
        <row r="447">
          <cell r="A447" t="str">
            <v>BA2730</v>
          </cell>
          <cell r="B447" t="str">
            <v>B.16.A.3)  Accantonamenti per rischi connessi all'acquisto di prestazioni sanitarie da privato</v>
          </cell>
          <cell r="C447">
            <v>0</v>
          </cell>
        </row>
        <row r="448">
          <cell r="A448" t="str">
            <v>BA2740</v>
          </cell>
          <cell r="B448" t="str">
            <v>B.16.A.4)  Accantonamenti per copertura diretta dei rischi (autoassicurazione)</v>
          </cell>
          <cell r="C448">
            <v>750000</v>
          </cell>
        </row>
        <row r="449">
          <cell r="A449" t="str">
            <v>BA2750</v>
          </cell>
          <cell r="B449" t="str">
            <v>B.16.A.5)  Altri accantonamenti per rischi</v>
          </cell>
          <cell r="C449">
            <v>0</v>
          </cell>
        </row>
        <row r="450">
          <cell r="A450" t="str">
            <v>BA2760</v>
          </cell>
          <cell r="B450" t="str">
            <v>B.16.B) Accantonamenti per premio di operosità (SUMAI)</v>
          </cell>
          <cell r="C450">
            <v>0</v>
          </cell>
        </row>
        <row r="451">
          <cell r="A451" t="str">
            <v>BA2770</v>
          </cell>
          <cell r="B451" t="str">
            <v>B.16.C) Accantonamenti per quote inutilizzate di contributi vincolati</v>
          </cell>
          <cell r="C451">
            <v>1819000</v>
          </cell>
        </row>
        <row r="452">
          <cell r="A452" t="str">
            <v>BA2780</v>
          </cell>
          <cell r="B452" t="str">
            <v>B.16.C.1)  Accantonamenti per quote inutilizzate contributi da Regione e Prov. Aut. per quota F.S. vincolato</v>
          </cell>
          <cell r="C452">
            <v>0</v>
          </cell>
        </row>
        <row r="453">
          <cell r="A453" t="str">
            <v>BA2790</v>
          </cell>
          <cell r="B453" t="str">
            <v>B.16.C.2)  Accantonamenti per quote inutilizzate contributi da soggetti pubblici (extra fondo) vincolati</v>
          </cell>
          <cell r="C453">
            <v>0</v>
          </cell>
        </row>
        <row r="454">
          <cell r="A454" t="str">
            <v>BA2800</v>
          </cell>
          <cell r="B454" t="str">
            <v>B.16.C.3)  Accantonamenti per quote inutilizzate contributi da soggetti pubblici per ricerca</v>
          </cell>
          <cell r="C454">
            <v>1450000</v>
          </cell>
        </row>
        <row r="455">
          <cell r="A455" t="str">
            <v>BA2810</v>
          </cell>
          <cell r="B455" t="str">
            <v>B.16.C.4)  Accantonamenti per quote inutilizzate contributi vincolati da privati</v>
          </cell>
          <cell r="C455">
            <v>369000</v>
          </cell>
        </row>
        <row r="456">
          <cell r="A456" t="str">
            <v>BA2820</v>
          </cell>
          <cell r="B456" t="str">
            <v>B.16.D) Altri accantonamenti</v>
          </cell>
          <cell r="C456">
            <v>709498.92</v>
          </cell>
        </row>
        <row r="457">
          <cell r="A457" t="str">
            <v>BA2830</v>
          </cell>
          <cell r="B457" t="str">
            <v>B.16.D.1)  Accantonamenti per interessi di mora</v>
          </cell>
          <cell r="C457">
            <v>0</v>
          </cell>
        </row>
        <row r="458">
          <cell r="A458" t="str">
            <v>BA2840</v>
          </cell>
          <cell r="B458" t="str">
            <v>B.16.D.2)  Acc. Rinnovi convenzioni MMG/PLS/MCA</v>
          </cell>
          <cell r="C458">
            <v>0</v>
          </cell>
        </row>
        <row r="459">
          <cell r="A459" t="str">
            <v>BA2850</v>
          </cell>
          <cell r="B459" t="str">
            <v>B.16.D.3)  Acc. Rinnovi convenzioni Medici Sumai</v>
          </cell>
          <cell r="C459">
            <v>0</v>
          </cell>
        </row>
        <row r="460">
          <cell r="A460" t="str">
            <v>BA2860</v>
          </cell>
          <cell r="B460" t="str">
            <v>B.16.D.4)  Acc. Rinnovi contratt.: dirigenza medica</v>
          </cell>
          <cell r="C460">
            <v>32845.81</v>
          </cell>
        </row>
        <row r="461">
          <cell r="A461" t="str">
            <v>BA2870</v>
          </cell>
          <cell r="B461" t="str">
            <v>B.16.D.5)  Acc. Rinnovi contratt.: dirigenza non medica</v>
          </cell>
          <cell r="C461">
            <v>9858.39</v>
          </cell>
        </row>
        <row r="462">
          <cell r="A462" t="str">
            <v>BA2880</v>
          </cell>
          <cell r="B462" t="str">
            <v>B.16.D.6)  Acc. Rinnovi contratt.: comparto</v>
          </cell>
          <cell r="C462">
            <v>46794.720000000001</v>
          </cell>
        </row>
        <row r="463">
          <cell r="A463" t="str">
            <v>BA2890</v>
          </cell>
          <cell r="B463" t="str">
            <v>B.16.D.7) Altri accantonamenti</v>
          </cell>
          <cell r="C463">
            <v>620000</v>
          </cell>
        </row>
        <row r="464">
          <cell r="A464" t="str">
            <v>BA2891</v>
          </cell>
          <cell r="B464" t="str">
            <v>B.16.D.7.A) Accantonamenti fondi integrativi pensione</v>
          </cell>
          <cell r="C464">
            <v>0</v>
          </cell>
        </row>
        <row r="465">
          <cell r="A465" t="str">
            <v>BA2892</v>
          </cell>
          <cell r="B465" t="str">
            <v>B.16.D.7.B) Accantonamenti fondo trattamento fine rapporto dipendenti</v>
          </cell>
          <cell r="C465">
            <v>0</v>
          </cell>
        </row>
        <row r="466">
          <cell r="A466" t="str">
            <v>BA2893</v>
          </cell>
          <cell r="B466" t="str">
            <v>B.16.D.7.C) Accantonamenti ad altri fondi</v>
          </cell>
          <cell r="C466">
            <v>620000</v>
          </cell>
        </row>
        <row r="467">
          <cell r="A467" t="str">
            <v>CZ9999</v>
          </cell>
          <cell r="B467" t="str">
            <v>Totale proventi e oneri finanziari (C)</v>
          </cell>
          <cell r="C467">
            <v>-53790</v>
          </cell>
        </row>
        <row r="468">
          <cell r="A468" t="str">
            <v>CA0010</v>
          </cell>
          <cell r="B468" t="str">
            <v>C.1) Interessi attivi</v>
          </cell>
          <cell r="C468">
            <v>0</v>
          </cell>
        </row>
        <row r="469">
          <cell r="A469" t="str">
            <v>CA0020</v>
          </cell>
          <cell r="B469" t="str">
            <v>C.1.A) Interessi attivi su c/tesoreria unica</v>
          </cell>
          <cell r="C469">
            <v>0</v>
          </cell>
        </row>
        <row r="470">
          <cell r="A470" t="str">
            <v>CA0030</v>
          </cell>
          <cell r="B470" t="str">
            <v>C.1.B) Interessi attivi su c/c postali e bancari</v>
          </cell>
          <cell r="C470">
            <v>0</v>
          </cell>
        </row>
        <row r="471">
          <cell r="A471" t="str">
            <v>CA0040</v>
          </cell>
          <cell r="B471" t="str">
            <v>C.1.C) Altri interessi attivi</v>
          </cell>
          <cell r="C471">
            <v>0</v>
          </cell>
        </row>
        <row r="472">
          <cell r="A472" t="str">
            <v>CA0050</v>
          </cell>
          <cell r="B472" t="str">
            <v>C.2) Altri proventi</v>
          </cell>
          <cell r="C472">
            <v>210</v>
          </cell>
        </row>
        <row r="473">
          <cell r="A473" t="str">
            <v>CA0060</v>
          </cell>
          <cell r="B473" t="str">
            <v>C.2.A) Proventi da partecipazioni</v>
          </cell>
          <cell r="C473">
            <v>0</v>
          </cell>
        </row>
        <row r="474">
          <cell r="A474" t="str">
            <v>CA0070</v>
          </cell>
          <cell r="B474" t="str">
            <v>C.2.B) Proventi finanziari da crediti iscritti nelle immobilizzazioni</v>
          </cell>
          <cell r="C474">
            <v>0</v>
          </cell>
        </row>
        <row r="475">
          <cell r="A475" t="str">
            <v>CA0080</v>
          </cell>
          <cell r="B475" t="str">
            <v>C.2.C) Proventi finanziari da titoli iscritti nelle immobilizzazioni</v>
          </cell>
          <cell r="C475">
            <v>0</v>
          </cell>
        </row>
        <row r="476">
          <cell r="A476" t="str">
            <v>CA0090</v>
          </cell>
          <cell r="B476" t="str">
            <v>C.2.D) Altri proventi finanziari diversi dai precedenti</v>
          </cell>
          <cell r="C476">
            <v>0</v>
          </cell>
        </row>
        <row r="477">
          <cell r="A477" t="str">
            <v>CA0100</v>
          </cell>
          <cell r="B477" t="str">
            <v>C.2.E) Utili su cambi</v>
          </cell>
          <cell r="C477">
            <v>210</v>
          </cell>
        </row>
        <row r="478">
          <cell r="A478" t="str">
            <v>CA0110</v>
          </cell>
          <cell r="B478" t="str">
            <v>C.3)  Interessi passivi</v>
          </cell>
          <cell r="C478">
            <v>50000</v>
          </cell>
        </row>
        <row r="479">
          <cell r="A479" t="str">
            <v>CA0120</v>
          </cell>
          <cell r="B479" t="str">
            <v>C.3.A) Interessi passivi su anticipazioni di cassa</v>
          </cell>
          <cell r="C479">
            <v>0</v>
          </cell>
        </row>
        <row r="480">
          <cell r="A480" t="str">
            <v>CA0130</v>
          </cell>
          <cell r="B480" t="str">
            <v>C.3.B) Interessi passivi su mutui</v>
          </cell>
          <cell r="C480">
            <v>0</v>
          </cell>
        </row>
        <row r="481">
          <cell r="A481" t="str">
            <v>CA0140</v>
          </cell>
          <cell r="B481" t="str">
            <v>C.3.C) Altri interessi passivi</v>
          </cell>
          <cell r="C481">
            <v>50000</v>
          </cell>
        </row>
        <row r="482">
          <cell r="A482" t="str">
            <v>CA0150</v>
          </cell>
          <cell r="B482" t="str">
            <v>C.4) Altri oneri</v>
          </cell>
          <cell r="C482">
            <v>4000</v>
          </cell>
        </row>
        <row r="483">
          <cell r="A483" t="str">
            <v>CA0160</v>
          </cell>
          <cell r="B483" t="str">
            <v>C.4.A) Altri oneri finanziari</v>
          </cell>
          <cell r="C483">
            <v>4000</v>
          </cell>
        </row>
        <row r="484">
          <cell r="A484" t="str">
            <v>CA0170</v>
          </cell>
          <cell r="B484" t="str">
            <v>C.4.B) Perdite su cambi</v>
          </cell>
          <cell r="C484">
            <v>0</v>
          </cell>
        </row>
        <row r="485">
          <cell r="A485" t="str">
            <v>DZ9999</v>
          </cell>
          <cell r="B485" t="str">
            <v>Totale rettifiche di valore di attività finanziarie (D)</v>
          </cell>
          <cell r="C485">
            <v>0</v>
          </cell>
        </row>
        <row r="486">
          <cell r="A486" t="str">
            <v>DA0010</v>
          </cell>
          <cell r="B486" t="str">
            <v>D.1)  Rivalutazioni</v>
          </cell>
          <cell r="C486">
            <v>0</v>
          </cell>
        </row>
        <row r="487">
          <cell r="A487" t="str">
            <v>DA0020</v>
          </cell>
          <cell r="B487" t="str">
            <v>D.2)  Svalutazioni</v>
          </cell>
          <cell r="C487">
            <v>0</v>
          </cell>
        </row>
        <row r="488">
          <cell r="A488" t="str">
            <v>EZ9999</v>
          </cell>
          <cell r="B488" t="str">
            <v>Totale proventi e oneri straordinari (E)</v>
          </cell>
          <cell r="C488">
            <v>600000</v>
          </cell>
        </row>
        <row r="489">
          <cell r="A489" t="str">
            <v>EA0010</v>
          </cell>
          <cell r="B489" t="str">
            <v>E.1) Proventi straordinari</v>
          </cell>
          <cell r="C489">
            <v>600000</v>
          </cell>
        </row>
        <row r="490">
          <cell r="A490" t="str">
            <v>EA0020</v>
          </cell>
          <cell r="B490" t="str">
            <v>E.1.A) Plusvalenze</v>
          </cell>
          <cell r="C490">
            <v>0</v>
          </cell>
        </row>
        <row r="491">
          <cell r="A491" t="str">
            <v>EA0030</v>
          </cell>
          <cell r="B491" t="str">
            <v>E.1.B) Altri proventi straordinari</v>
          </cell>
          <cell r="C491">
            <v>600000</v>
          </cell>
        </row>
        <row r="492">
          <cell r="A492" t="str">
            <v>EA0040</v>
          </cell>
          <cell r="B492" t="str">
            <v>E.1.B.1) Proventi da donazioni e liberalità diverse</v>
          </cell>
          <cell r="C492">
            <v>600000</v>
          </cell>
        </row>
        <row r="493">
          <cell r="A493" t="str">
            <v>EA0050</v>
          </cell>
          <cell r="B493" t="str">
            <v>E.1.B.2) Sopravvenienze attive</v>
          </cell>
          <cell r="C493">
            <v>0</v>
          </cell>
        </row>
        <row r="494">
          <cell r="A494" t="str">
            <v>EA0060</v>
          </cell>
          <cell r="B494" t="str">
            <v>E.1.B.2.1) Sopravvenienze attive v/Aziende sanitarie pubbliche della Regione</v>
          </cell>
          <cell r="C494">
            <v>0</v>
          </cell>
        </row>
        <row r="495">
          <cell r="A495" t="str">
            <v>EA0061</v>
          </cell>
          <cell r="B495" t="str">
            <v>E.1.B.2.1.A) Sopravvenienze attive v/Aziende sanitarie pubbliche della Regione relative alla mobilità intraregionale</v>
          </cell>
          <cell r="C495">
            <v>0</v>
          </cell>
        </row>
        <row r="496">
          <cell r="A496" t="str">
            <v>EA0062</v>
          </cell>
          <cell r="B496" t="str">
            <v>E.1.B.2.1.B) Altre sopravvenienze attive v/Aziende sanitarie pubbliche della Regione</v>
          </cell>
          <cell r="C496">
            <v>0</v>
          </cell>
        </row>
        <row r="497">
          <cell r="A497" t="str">
            <v>EA0070</v>
          </cell>
          <cell r="B497" t="str">
            <v>E.1.B.2.2) Sopravvenienze attive v/terzi</v>
          </cell>
          <cell r="C497">
            <v>0</v>
          </cell>
        </row>
        <row r="498">
          <cell r="A498" t="str">
            <v>EA0080</v>
          </cell>
          <cell r="B498" t="str">
            <v>E.1.B.2.2.A) Sopravvenienze attive v/terzi relative alla mobilità extraregionale</v>
          </cell>
          <cell r="C498">
            <v>0</v>
          </cell>
        </row>
        <row r="499">
          <cell r="A499" t="str">
            <v>EA0090</v>
          </cell>
          <cell r="B499" t="str">
            <v>E.1.B.2.2.B) Sopravvenienze attive v/terzi relative al personale</v>
          </cell>
          <cell r="C499">
            <v>0</v>
          </cell>
        </row>
        <row r="500">
          <cell r="A500" t="str">
            <v>EA0100</v>
          </cell>
          <cell r="B500" t="str">
            <v>E.1.B.2.2.C) Sopravvenienze attive v/terzi relative alle convenzioni con medici di base</v>
          </cell>
          <cell r="C500">
            <v>0</v>
          </cell>
        </row>
        <row r="501">
          <cell r="A501" t="str">
            <v>EA0110</v>
          </cell>
          <cell r="B501" t="str">
            <v>E.1.B.2.2.D) Sopravvenienze attive v/terzi relative alle convenzioni per la specialistica</v>
          </cell>
          <cell r="C501">
            <v>0</v>
          </cell>
        </row>
        <row r="502">
          <cell r="A502" t="str">
            <v>EA0120</v>
          </cell>
          <cell r="B502" t="str">
            <v>E.1.B.2.2.E) Sopravvenienze attive v/terzi relative all'acquisto prestaz. sanitarie da operatori accreditati</v>
          </cell>
          <cell r="C502">
            <v>0</v>
          </cell>
        </row>
        <row r="503">
          <cell r="A503" t="str">
            <v>EA0130</v>
          </cell>
          <cell r="B503" t="str">
            <v>E.1.B.2.2.F) Sopravvenienze attive v/terzi relative all'acquisto di beni e servizi</v>
          </cell>
          <cell r="C503">
            <v>0</v>
          </cell>
        </row>
        <row r="504">
          <cell r="A504" t="str">
            <v>EA0140</v>
          </cell>
          <cell r="B504" t="str">
            <v>E.1.B.2.2.G) Altre sopravvenienze attive v/terzi</v>
          </cell>
          <cell r="C504">
            <v>0</v>
          </cell>
        </row>
        <row r="505">
          <cell r="A505" t="str">
            <v>EA0150</v>
          </cell>
          <cell r="B505" t="str">
            <v>E.1.B.3) Insussistenze attive</v>
          </cell>
          <cell r="C505">
            <v>0</v>
          </cell>
        </row>
        <row r="506">
          <cell r="A506" t="str">
            <v>EA0160</v>
          </cell>
          <cell r="B506" t="str">
            <v>E.1.B.3.1) Insussistenze attive v/Aziende sanitarie pubbliche della Regione</v>
          </cell>
          <cell r="C506">
            <v>0</v>
          </cell>
        </row>
        <row r="507">
          <cell r="A507" t="str">
            <v>EA0170</v>
          </cell>
          <cell r="B507" t="str">
            <v>E.1.B.3.2) Insussistenze attive v/terzi</v>
          </cell>
          <cell r="C507">
            <v>0</v>
          </cell>
        </row>
        <row r="508">
          <cell r="A508" t="str">
            <v>EA0180</v>
          </cell>
          <cell r="B508" t="str">
            <v>E.1.B.3.2.A) Insussistenze attive v/terzi relative alla mobilità extraregionale</v>
          </cell>
          <cell r="C508">
            <v>0</v>
          </cell>
        </row>
        <row r="509">
          <cell r="A509" t="str">
            <v>EA0190</v>
          </cell>
          <cell r="B509" t="str">
            <v>E.1.B.3.2.B) Insussistenze attive v/terzi relative al personale</v>
          </cell>
          <cell r="C509">
            <v>0</v>
          </cell>
        </row>
        <row r="510">
          <cell r="A510" t="str">
            <v>EA0200</v>
          </cell>
          <cell r="B510" t="str">
            <v>E.1.B.3.2.C) Insussistenze attive v/terzi relative alle convenzioni con medici di base</v>
          </cell>
          <cell r="C510">
            <v>0</v>
          </cell>
        </row>
        <row r="511">
          <cell r="A511" t="str">
            <v>EA0210</v>
          </cell>
          <cell r="B511" t="str">
            <v>E.1.B.3.2.D) Insussistenze attive v/terzi relative alle convenzioni per la specialistica</v>
          </cell>
          <cell r="C511">
            <v>0</v>
          </cell>
        </row>
        <row r="512">
          <cell r="A512" t="str">
            <v>EA0220</v>
          </cell>
          <cell r="B512" t="str">
            <v>E.1.B.3.2.E) Insussistenze attive v/terzi relative all'acquisto prestaz. sanitarie da operatori accreditati</v>
          </cell>
          <cell r="C512">
            <v>0</v>
          </cell>
        </row>
        <row r="513">
          <cell r="A513" t="str">
            <v>EA0230</v>
          </cell>
          <cell r="B513" t="str">
            <v>E.1.B.3.2.F) Insussistenze attive v/terzi relative all'acquisto di beni e servizi</v>
          </cell>
          <cell r="C513">
            <v>0</v>
          </cell>
        </row>
        <row r="514">
          <cell r="A514" t="str">
            <v>EA0240</v>
          </cell>
          <cell r="B514" t="str">
            <v>E.1.B.3.2.G) Altre insussistenze attive v/terzi</v>
          </cell>
          <cell r="C514">
            <v>0</v>
          </cell>
        </row>
        <row r="515">
          <cell r="A515" t="str">
            <v>EA0250</v>
          </cell>
          <cell r="B515" t="str">
            <v>E.1.B.4) Altri proventi straordinari</v>
          </cell>
          <cell r="C515">
            <v>0</v>
          </cell>
        </row>
        <row r="516">
          <cell r="A516" t="str">
            <v>EA0260</v>
          </cell>
          <cell r="B516" t="str">
            <v>E.2) Oneri straordinari</v>
          </cell>
          <cell r="C516">
            <v>0</v>
          </cell>
        </row>
        <row r="517">
          <cell r="A517" t="str">
            <v>EA0270</v>
          </cell>
          <cell r="B517" t="str">
            <v>E.2.A) Minusvalenze</v>
          </cell>
          <cell r="C517">
            <v>0</v>
          </cell>
        </row>
        <row r="518">
          <cell r="A518" t="str">
            <v>EA0280</v>
          </cell>
          <cell r="B518" t="str">
            <v>E.2.B) Altri oneri straordinari</v>
          </cell>
          <cell r="C518">
            <v>0</v>
          </cell>
        </row>
        <row r="519">
          <cell r="A519" t="str">
            <v>EA0290</v>
          </cell>
          <cell r="B519" t="str">
            <v>E.2.B.1) Oneri tributari da esercizi precedenti</v>
          </cell>
          <cell r="C519">
            <v>0</v>
          </cell>
        </row>
        <row r="520">
          <cell r="A520" t="str">
            <v>EA0300</v>
          </cell>
          <cell r="B520" t="str">
            <v>E.2.B.2) Oneri da cause civili ed oneri processuali</v>
          </cell>
          <cell r="C520">
            <v>0</v>
          </cell>
        </row>
        <row r="521">
          <cell r="A521" t="str">
            <v>EA0310</v>
          </cell>
          <cell r="B521" t="str">
            <v>E.2.B.3) Sopravvenienze passive</v>
          </cell>
          <cell r="C521">
            <v>0</v>
          </cell>
        </row>
        <row r="522">
          <cell r="A522" t="str">
            <v>EA0320</v>
          </cell>
          <cell r="B522" t="str">
            <v>E.2.B.3.1) Sopravvenienze passive v/Aziende sanitarie pubbliche della Regione</v>
          </cell>
          <cell r="C522">
            <v>0</v>
          </cell>
        </row>
        <row r="523">
          <cell r="A523" t="str">
            <v>EA0330</v>
          </cell>
          <cell r="B523" t="str">
            <v>E.2.B.3.1.A) Sopravvenienze passive v/Aziende sanitarie pubbliche relative alla mobilità intraregionale</v>
          </cell>
          <cell r="C523">
            <v>0</v>
          </cell>
        </row>
        <row r="524">
          <cell r="A524" t="str">
            <v>EA0340</v>
          </cell>
          <cell r="B524" t="str">
            <v>E.2.B.3.1.B) Altre sopravvenienze passive v/Aziende sanitarie pubbliche della Regione</v>
          </cell>
          <cell r="C524">
            <v>0</v>
          </cell>
        </row>
        <row r="525">
          <cell r="A525" t="str">
            <v>EA0350</v>
          </cell>
          <cell r="B525" t="str">
            <v>E.2.B.3.2) Sopravvenienze passive v/terzi</v>
          </cell>
          <cell r="C525">
            <v>0</v>
          </cell>
        </row>
        <row r="526">
          <cell r="A526" t="str">
            <v>EA0360</v>
          </cell>
          <cell r="B526" t="str">
            <v>E.2.B.3.2.A) Sopravvenienze passive v/terzi relative alla mobilità extraregionale</v>
          </cell>
          <cell r="C526">
            <v>0</v>
          </cell>
        </row>
        <row r="527">
          <cell r="A527" t="str">
            <v>EA0370</v>
          </cell>
          <cell r="B527" t="str">
            <v>E.2.B.3.2.B) Sopravvenienze passive v/terzi relative al personale</v>
          </cell>
          <cell r="C527">
            <v>0</v>
          </cell>
        </row>
        <row r="528">
          <cell r="A528" t="str">
            <v>EA0380</v>
          </cell>
          <cell r="B528" t="str">
            <v>E.2.B.3.2.B.1) Soprav. passive v/terzi relative al personale - dirigenza medica</v>
          </cell>
          <cell r="C528">
            <v>0</v>
          </cell>
        </row>
        <row r="529">
          <cell r="A529" t="str">
            <v>EA0390</v>
          </cell>
          <cell r="B529" t="str">
            <v>E.2.B.3.2.B.2) Soprav. passive v/terzi relative al personale - dirigenza non medica</v>
          </cell>
          <cell r="C529">
            <v>0</v>
          </cell>
        </row>
        <row r="530">
          <cell r="A530" t="str">
            <v>EA0400</v>
          </cell>
          <cell r="B530" t="str">
            <v>E.2.B.3.2.B.3) Soprav. passive v/terzi relative al personale - comparto</v>
          </cell>
          <cell r="C530">
            <v>0</v>
          </cell>
        </row>
        <row r="531">
          <cell r="A531" t="str">
            <v>EA0410</v>
          </cell>
          <cell r="B531" t="str">
            <v>E.2.B.3.2.C) Sopravvenienze passive v/terzi relative alle convenzioni con medici di base</v>
          </cell>
          <cell r="C531">
            <v>0</v>
          </cell>
        </row>
        <row r="532">
          <cell r="A532" t="str">
            <v>EA0420</v>
          </cell>
          <cell r="B532" t="str">
            <v>E.2.B.3.2.D) Sopravvenienze passive v/terzi relative alle convenzioni per la specialistica</v>
          </cell>
          <cell r="C532">
            <v>0</v>
          </cell>
        </row>
        <row r="533">
          <cell r="A533" t="str">
            <v>EA0430</v>
          </cell>
          <cell r="B533" t="str">
            <v>E.2.B.3.2.E) Sopravvenienze passive v/terzi relative all'acquisto prestaz. sanitarie da operatori accreditati</v>
          </cell>
          <cell r="C533">
            <v>0</v>
          </cell>
        </row>
        <row r="534">
          <cell r="A534" t="str">
            <v>EA0440</v>
          </cell>
          <cell r="B534" t="str">
            <v>E.2.B.3.2.F) Sopravvenienze passive v/terzi relative all'acquisto di beni e servizi</v>
          </cell>
          <cell r="C534">
            <v>0</v>
          </cell>
        </row>
        <row r="535">
          <cell r="A535" t="str">
            <v>EA0450</v>
          </cell>
          <cell r="B535" t="str">
            <v>E.2.B.3.2.G) Altre sopravvenienze passive v/terzi</v>
          </cell>
          <cell r="C535">
            <v>0</v>
          </cell>
        </row>
        <row r="536">
          <cell r="A536" t="str">
            <v>EA0460</v>
          </cell>
          <cell r="B536" t="str">
            <v>E.2.B.4) Insussistenze passive</v>
          </cell>
          <cell r="C536">
            <v>0</v>
          </cell>
        </row>
        <row r="537">
          <cell r="A537" t="str">
            <v>EA0470</v>
          </cell>
          <cell r="B537" t="str">
            <v>E.2.B.4.1) Insussistenze passive v/Aziende sanitarie pubbliche della Regione</v>
          </cell>
          <cell r="C537">
            <v>0</v>
          </cell>
        </row>
        <row r="538">
          <cell r="A538" t="str">
            <v>EA0480</v>
          </cell>
          <cell r="B538" t="str">
            <v>E.2.B.4.2) Insussistenze passive v/terzi</v>
          </cell>
          <cell r="C538">
            <v>0</v>
          </cell>
        </row>
        <row r="539">
          <cell r="A539" t="str">
            <v>EA0490</v>
          </cell>
          <cell r="B539" t="str">
            <v>E.2.B.4.2.A) Insussistenze passive v/terzi relative alla mobilità extraregionale</v>
          </cell>
          <cell r="C539">
            <v>0</v>
          </cell>
        </row>
        <row r="540">
          <cell r="A540" t="str">
            <v>EA0500</v>
          </cell>
          <cell r="B540" t="str">
            <v>E.2.B.4.2.B) Insussistenze passive v/terzi relative al personale</v>
          </cell>
          <cell r="C540">
            <v>0</v>
          </cell>
        </row>
        <row r="541">
          <cell r="A541" t="str">
            <v>EA0510</v>
          </cell>
          <cell r="B541" t="str">
            <v>E.2.B.4.2.C) Insussistenze passive v/terzi relative alle convenzioni con medici di base</v>
          </cell>
          <cell r="C541">
            <v>0</v>
          </cell>
        </row>
        <row r="542">
          <cell r="A542" t="str">
            <v>EA0520</v>
          </cell>
          <cell r="B542" t="str">
            <v>E.2.B.4.2.D) Insussistenze passive v/terzi relative alle convenzioni per la specialistica</v>
          </cell>
          <cell r="C542">
            <v>0</v>
          </cell>
        </row>
        <row r="543">
          <cell r="A543" t="str">
            <v>EA0530</v>
          </cell>
          <cell r="B543" t="str">
            <v>E.2.B.4.2.E) Insussistenze passive v/terzi relative all'acquisto prestaz. sanitarie da operatori accreditati</v>
          </cell>
          <cell r="C543">
            <v>0</v>
          </cell>
        </row>
        <row r="544">
          <cell r="A544" t="str">
            <v>EA0540</v>
          </cell>
          <cell r="B544" t="str">
            <v>E.2.B.4.2.F) Insussistenze passive v/terzi relative all'acquisto di beni e servizi</v>
          </cell>
          <cell r="C544">
            <v>0</v>
          </cell>
        </row>
        <row r="545">
          <cell r="A545" t="str">
            <v>EA0550</v>
          </cell>
          <cell r="B545" t="str">
            <v>E.2.B.4.2.G) Altre insussistenze passive v/terzi</v>
          </cell>
          <cell r="C545">
            <v>0</v>
          </cell>
        </row>
        <row r="546">
          <cell r="A546" t="str">
            <v>EA0560</v>
          </cell>
          <cell r="B546" t="str">
            <v>E.2.B.5) Altri oneri straordinari</v>
          </cell>
          <cell r="C546">
            <v>0</v>
          </cell>
        </row>
        <row r="547">
          <cell r="A547" t="str">
            <v>YZ9999</v>
          </cell>
          <cell r="B547" t="str">
            <v>Totale imposte e tasse</v>
          </cell>
          <cell r="C547">
            <v>2225888.67</v>
          </cell>
        </row>
        <row r="548">
          <cell r="A548" t="str">
            <v>YA0010</v>
          </cell>
          <cell r="B548" t="str">
            <v>Y.1) IRAP</v>
          </cell>
          <cell r="C548">
            <v>2179928.0099999998</v>
          </cell>
        </row>
        <row r="549">
          <cell r="A549" t="str">
            <v>YA0020</v>
          </cell>
          <cell r="B549" t="str">
            <v>Y.1.A) IRAP relativa a personale dipendente</v>
          </cell>
          <cell r="C549">
            <v>1677197.39</v>
          </cell>
        </row>
        <row r="550">
          <cell r="A550" t="str">
            <v>YA0030</v>
          </cell>
          <cell r="B550" t="str">
            <v>Y.1.B) IRAP relativa a collaboratori e personale assimilato a lavoro dipendente</v>
          </cell>
          <cell r="C550">
            <v>400113.38</v>
          </cell>
        </row>
        <row r="551">
          <cell r="A551" t="str">
            <v>YA0040</v>
          </cell>
          <cell r="B551" t="str">
            <v>Y.1.C) IRAP relativa ad attività di libera professione (intramoenia)</v>
          </cell>
          <cell r="C551">
            <v>102617.24</v>
          </cell>
        </row>
        <row r="552">
          <cell r="A552" t="str">
            <v>YA0050</v>
          </cell>
          <cell r="B552" t="str">
            <v>Y.1.D) IRAP relativa ad attività commerciale</v>
          </cell>
          <cell r="C552">
            <v>0</v>
          </cell>
        </row>
        <row r="553">
          <cell r="A553" t="str">
            <v>YA0060</v>
          </cell>
          <cell r="B553" t="str">
            <v>Y.2) IRES</v>
          </cell>
          <cell r="C553">
            <v>40000</v>
          </cell>
        </row>
        <row r="554">
          <cell r="A554" t="str">
            <v>YA0070</v>
          </cell>
          <cell r="B554" t="str">
            <v>Y.2.A) IRES su attività istituzionale</v>
          </cell>
          <cell r="C554">
            <v>40000</v>
          </cell>
        </row>
        <row r="555">
          <cell r="A555" t="str">
            <v>YA0080</v>
          </cell>
          <cell r="B555" t="str">
            <v>Y.2.B) IRES su attività commerciale</v>
          </cell>
          <cell r="C555">
            <v>0</v>
          </cell>
        </row>
        <row r="556">
          <cell r="A556" t="str">
            <v>YA0090</v>
          </cell>
          <cell r="B556" t="str">
            <v>Y.3) Accantonamento a F.do Imposte (Accertamenti, condoni, ecc.)</v>
          </cell>
          <cell r="C556">
            <v>5960.66</v>
          </cell>
        </row>
      </sheetData>
      <sheetData sheetId="2">
        <row r="6">
          <cell r="A6" t="str">
            <v>AA0120</v>
          </cell>
          <cell r="B6" t="str">
            <v>A.1.B.2.1)  Contributi da Aziende sanitarie pubbliche della Regione o Prov. Aut. (extra fondo) vincolati</v>
          </cell>
          <cell r="C6">
            <v>0</v>
          </cell>
        </row>
        <row r="7">
          <cell r="A7" t="str">
            <v>AA0130</v>
          </cell>
          <cell r="B7" t="str">
            <v>A.1.B.2.2)  Contributi da Aziende sanitarie pubbliche della Regione o Prov. Aut. (extra fondo) altro</v>
          </cell>
          <cell r="C7">
            <v>0</v>
          </cell>
        </row>
        <row r="8">
          <cell r="A8" t="str">
            <v>AA0433</v>
          </cell>
          <cell r="B8" t="str">
            <v>A.4.A.1.9.C) Altre prestazioni sanitarie e socio-sanitarie a rilevanza sanitaria)</v>
          </cell>
          <cell r="C8">
            <v>2328639.79</v>
          </cell>
        </row>
        <row r="9">
          <cell r="A9" t="str">
            <v>AA0720</v>
          </cell>
          <cell r="B9" t="str">
            <v>A.4.D.5)  Ricavi per prestazioni sanitarie intramoenia - Consulenze (ex art. 55 c.1 lett. c), d) ed ex art. 57-58) (Aziende sanitarie pubbliche della Regione)</v>
          </cell>
          <cell r="C9">
            <v>169480.62</v>
          </cell>
        </row>
        <row r="10">
          <cell r="A10" t="str">
            <v>AA0810</v>
          </cell>
          <cell r="B10" t="str">
            <v>A.5.C.1) Rimborso degli oneri stipendiali del personale dipendente dell'azienda in posizione di comando presso Aziende sanitarie pubbliche della Regione</v>
          </cell>
          <cell r="C10">
            <v>0</v>
          </cell>
        </row>
        <row r="11">
          <cell r="A11" t="str">
            <v>AA0820</v>
          </cell>
          <cell r="B11" t="str">
            <v>A.5.C.2) Rimborsi per acquisto beni da parte di Aziende sanitarie pubbliche della Regione</v>
          </cell>
          <cell r="C11">
            <v>0</v>
          </cell>
        </row>
        <row r="12">
          <cell r="A12" t="str">
            <v>AA0830</v>
          </cell>
          <cell r="B12" t="str">
            <v>A.5.C.3) Altri concorsi, recuperi e rimborsi da parte di Aziende sanitarie pubbliche della Regione</v>
          </cell>
          <cell r="C12">
            <v>0</v>
          </cell>
        </row>
        <row r="13">
          <cell r="A13" t="str">
            <v>BA0300</v>
          </cell>
          <cell r="B13" t="str">
            <v>B.1.A.9)  Beni e prodotti sanitari da Aziende sanitarie pubbliche della Regione</v>
          </cell>
          <cell r="C13">
            <v>14121432.890000001</v>
          </cell>
        </row>
        <row r="14">
          <cell r="A14" t="str">
            <v>BA0380</v>
          </cell>
          <cell r="B14" t="str">
            <v>B.1.B.7)  Beni e prodotti non sanitari da Aziende sanitarie pubbliche della Regione</v>
          </cell>
          <cell r="C14">
            <v>165000</v>
          </cell>
        </row>
        <row r="15">
          <cell r="A15" t="str">
            <v>BA1340</v>
          </cell>
          <cell r="B15" t="str">
            <v>B.2.A.14.6)  Rimborsi, assegni e contributi v/Aziende sanitarie pubbliche della Regione</v>
          </cell>
          <cell r="C15">
            <v>0</v>
          </cell>
        </row>
        <row r="16">
          <cell r="A16" t="str">
            <v>BA1360</v>
          </cell>
          <cell r="B16" t="str">
            <v>B.2.A.15.1) Consulenze sanitarie e sociosan. da Aziende sanitarie pubbliche della Regione</v>
          </cell>
          <cell r="C16">
            <v>175695.72</v>
          </cell>
        </row>
        <row r="17">
          <cell r="A17" t="str">
            <v>BA1460</v>
          </cell>
          <cell r="B17" t="str">
            <v>B.2.A.15.4.A) Rimborso oneri stipendiali personale sanitario in comando da Aziende sanitarie pubbliche della Regione</v>
          </cell>
          <cell r="C17">
            <v>40240.65</v>
          </cell>
        </row>
        <row r="18">
          <cell r="A18" t="str">
            <v>BA1500</v>
          </cell>
          <cell r="B18" t="str">
            <v>B.2.A.16.1)  Altri servizi sanitari e sociosanitari a rilevanza sanitaria da pubblico - Aziende sanitarie pubbliche della Regione</v>
          </cell>
          <cell r="C18">
            <v>1750000</v>
          </cell>
        </row>
        <row r="19">
          <cell r="A19" t="str">
            <v>BA1720</v>
          </cell>
          <cell r="B19" t="str">
            <v>BA1720 (B.2.B.1.12.A) Altri servizi non sanitari da pubblico (Aziende sanitarie pubbliche della Regione))</v>
          </cell>
          <cell r="C19">
            <v>25756.46</v>
          </cell>
        </row>
        <row r="20">
          <cell r="A20" t="str">
            <v>BA1760</v>
          </cell>
          <cell r="B20" t="str">
            <v>BA1760 (B.2.B.2.1) Consulenze non sanitarie da Aziende sanitarie pubbliche della Regione)</v>
          </cell>
          <cell r="C20">
            <v>0</v>
          </cell>
        </row>
        <row r="21">
          <cell r="A21" t="str">
            <v>BA1850</v>
          </cell>
          <cell r="B21" t="str">
            <v>BA1850 (B.2.B.2.4.A) Rimborso oneri stipendiali personale non sanitario in comando da Aziende sanitarie pubbliche della Regione)</v>
          </cell>
          <cell r="C21">
            <v>18418.990000000002</v>
          </cell>
        </row>
        <row r="22">
          <cell r="A22" t="str">
            <v>BA1980</v>
          </cell>
          <cell r="B22" t="str">
            <v>BA1980 (B.3.G)  Manutenzioni e riparazioni da Aziende sanitarie pubbliche della Regione)</v>
          </cell>
          <cell r="C22">
            <v>0</v>
          </cell>
        </row>
        <row r="23">
          <cell r="A23" t="str">
            <v>BA2070</v>
          </cell>
          <cell r="B23" t="str">
            <v>BA2070 (B.4.D)  Locazioni e noleggi da Aziende sanitarie pubbliche della Regione)</v>
          </cell>
          <cell r="C23">
            <v>7716.51</v>
          </cell>
        </row>
        <row r="24">
          <cell r="A24" t="str">
            <v>EA0061</v>
          </cell>
          <cell r="B24" t="str">
            <v>E.1.B.2.1.A) Sopravvenienze attive v/Aziende sanitarie pubbliche della Regione relative alla mobilità intraregionale</v>
          </cell>
          <cell r="C24">
            <v>0</v>
          </cell>
        </row>
        <row r="25">
          <cell r="A25" t="str">
            <v>EA0062</v>
          </cell>
          <cell r="B25" t="str">
            <v>E.1.B.2.1.B) Altre sopravvenienze attive v/Aziende sanitarie pubbliche della Regione</v>
          </cell>
          <cell r="C25">
            <v>0</v>
          </cell>
        </row>
        <row r="26">
          <cell r="A26" t="str">
            <v>EA0330</v>
          </cell>
          <cell r="B26" t="str">
            <v>E.2.B.3.1.A) Sopravvenienze passive v/Aziende sanitarie pubbliche relative alla mobilità intraregionale</v>
          </cell>
          <cell r="C26">
            <v>0</v>
          </cell>
        </row>
        <row r="27">
          <cell r="A27" t="str">
            <v>EA0340</v>
          </cell>
          <cell r="B27" t="str">
            <v>E.2.B.3.1.B) Altre sopravvenienze passive v/Aziende sanitarie pubbliche della Regione</v>
          </cell>
          <cell r="C27">
            <v>0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61"/>
  <sheetViews>
    <sheetView tabSelected="1" workbookViewId="0">
      <selection activeCell="H16" sqref="H16"/>
    </sheetView>
  </sheetViews>
  <sheetFormatPr defaultRowHeight="15.75" customHeight="1"/>
  <cols>
    <col min="1" max="1" width="9.140625" style="20"/>
    <col min="2" max="2" width="86.42578125" style="21" customWidth="1"/>
    <col min="3" max="3" width="15.42578125" style="54" customWidth="1"/>
    <col min="4" max="16384" width="9.140625" style="3"/>
  </cols>
  <sheetData>
    <row r="1" spans="1:5" ht="15.75" customHeight="1">
      <c r="A1" s="1"/>
      <c r="B1" s="2"/>
      <c r="C1" s="22"/>
    </row>
    <row r="2" spans="1:5" ht="15.75" customHeight="1" thickBot="1">
      <c r="A2" s="55" t="s">
        <v>1107</v>
      </c>
      <c r="B2" s="2"/>
      <c r="C2" s="22"/>
    </row>
    <row r="3" spans="1:5" ht="15.75" customHeight="1" thickBot="1">
      <c r="A3" s="4"/>
      <c r="B3" s="2"/>
      <c r="C3" s="23" t="s">
        <v>0</v>
      </c>
    </row>
    <row r="4" spans="1:5" s="27" customFormat="1" ht="15.75" customHeight="1">
      <c r="A4" s="24" t="s">
        <v>1</v>
      </c>
      <c r="B4" s="25" t="s">
        <v>2</v>
      </c>
      <c r="C4" s="26">
        <f>C5-C547</f>
        <v>-3493774.3299999968</v>
      </c>
      <c r="D4" s="5"/>
      <c r="E4" s="6"/>
    </row>
    <row r="5" spans="1:5" s="27" customFormat="1" ht="15.75" customHeight="1">
      <c r="A5" s="24" t="s">
        <v>3</v>
      </c>
      <c r="B5" s="28" t="s">
        <v>4</v>
      </c>
      <c r="C5" s="29">
        <f>C6-C127+C467+C485+C488</f>
        <v>-1267885.6599999964</v>
      </c>
      <c r="D5" s="5"/>
      <c r="E5" s="6"/>
    </row>
    <row r="6" spans="1:5" s="27" customFormat="1" ht="15.75" customHeight="1">
      <c r="A6" s="24" t="s">
        <v>5</v>
      </c>
      <c r="B6" s="30" t="s">
        <v>6</v>
      </c>
      <c r="C6" s="29">
        <f>C7+C36+C39+C44+C90+C111+C115+C122+C123</f>
        <v>108041860.06000002</v>
      </c>
      <c r="D6" s="7"/>
      <c r="E6" s="6">
        <f t="shared" ref="E6:E19" si="0">IF(C6&lt;0,1,0)</f>
        <v>0</v>
      </c>
    </row>
    <row r="7" spans="1:5" s="32" customFormat="1" ht="15.75" customHeight="1">
      <c r="A7" s="24" t="s">
        <v>7</v>
      </c>
      <c r="B7" s="31" t="s">
        <v>8</v>
      </c>
      <c r="C7" s="29">
        <f>C8+C17+C30+C35</f>
        <v>11502980.84</v>
      </c>
      <c r="D7" s="8"/>
      <c r="E7" s="6">
        <f t="shared" si="0"/>
        <v>0</v>
      </c>
    </row>
    <row r="8" spans="1:5" ht="15.75" customHeight="1">
      <c r="A8" s="24" t="s">
        <v>9</v>
      </c>
      <c r="B8" s="33" t="s">
        <v>10</v>
      </c>
      <c r="C8" s="29">
        <f>C9+C16</f>
        <v>6433032.9800000004</v>
      </c>
      <c r="D8" s="8"/>
      <c r="E8" s="6">
        <f t="shared" si="0"/>
        <v>0</v>
      </c>
    </row>
    <row r="9" spans="1:5" ht="15.75" customHeight="1">
      <c r="A9" s="34" t="s">
        <v>11</v>
      </c>
      <c r="B9" s="35" t="s">
        <v>12</v>
      </c>
      <c r="C9" s="36">
        <f>SUM(C10:C15)</f>
        <v>6433032.9800000004</v>
      </c>
      <c r="D9" s="8"/>
      <c r="E9" s="6">
        <f t="shared" si="0"/>
        <v>0</v>
      </c>
    </row>
    <row r="10" spans="1:5" ht="15.75" customHeight="1">
      <c r="A10" s="9" t="s">
        <v>13</v>
      </c>
      <c r="B10" s="37" t="s">
        <v>14</v>
      </c>
      <c r="C10" s="36">
        <f>VLOOKUP(A10,[1]Ins_Aziende!$A$4:$C$556,3,FALSE)</f>
        <v>5710598.9800000004</v>
      </c>
      <c r="D10" s="8">
        <v>1</v>
      </c>
      <c r="E10" s="6">
        <f t="shared" si="0"/>
        <v>0</v>
      </c>
    </row>
    <row r="11" spans="1:5" ht="15.75" customHeight="1">
      <c r="A11" s="9" t="s">
        <v>15</v>
      </c>
      <c r="B11" s="37" t="s">
        <v>16</v>
      </c>
      <c r="C11" s="36">
        <f>VLOOKUP(A11,[1]Ins_Aziende!$A$4:$C$556,3,FALSE)</f>
        <v>722434</v>
      </c>
      <c r="D11" s="8">
        <v>1</v>
      </c>
      <c r="E11" s="6">
        <f t="shared" si="0"/>
        <v>0</v>
      </c>
    </row>
    <row r="12" spans="1:5" ht="15.75" customHeight="1">
      <c r="A12" s="9" t="s">
        <v>17</v>
      </c>
      <c r="B12" s="37" t="s">
        <v>18</v>
      </c>
      <c r="C12" s="36">
        <f>VLOOKUP(A12,[1]Ins_Aziende!$A$4:$C$556,3,FALSE)</f>
        <v>0</v>
      </c>
      <c r="D12" s="8">
        <v>1</v>
      </c>
      <c r="E12" s="6">
        <f t="shared" si="0"/>
        <v>0</v>
      </c>
    </row>
    <row r="13" spans="1:5" ht="15.75" customHeight="1">
      <c r="A13" s="9" t="s">
        <v>19</v>
      </c>
      <c r="B13" s="37" t="s">
        <v>20</v>
      </c>
      <c r="C13" s="36">
        <f>VLOOKUP(A13,[1]Ins_Aziende!$A$4:$C$556,3,FALSE)</f>
        <v>0</v>
      </c>
      <c r="D13" s="8">
        <v>1</v>
      </c>
      <c r="E13" s="6">
        <f t="shared" si="0"/>
        <v>0</v>
      </c>
    </row>
    <row r="14" spans="1:5" ht="15.75" customHeight="1">
      <c r="A14" s="9" t="s">
        <v>21</v>
      </c>
      <c r="B14" s="37" t="s">
        <v>22</v>
      </c>
      <c r="C14" s="36">
        <f>VLOOKUP(A14,[1]Ins_Aziende!$A$4:$C$556,3,FALSE)</f>
        <v>0</v>
      </c>
      <c r="D14" s="8">
        <v>1</v>
      </c>
      <c r="E14" s="6">
        <f t="shared" si="0"/>
        <v>0</v>
      </c>
    </row>
    <row r="15" spans="1:5" ht="15.75" customHeight="1">
      <c r="A15" s="9" t="s">
        <v>23</v>
      </c>
      <c r="B15" s="37" t="s">
        <v>24</v>
      </c>
      <c r="C15" s="36">
        <f>VLOOKUP(A15,[1]Ins_Aziende!$A$4:$C$556,3,FALSE)</f>
        <v>0</v>
      </c>
      <c r="D15" s="8">
        <v>1</v>
      </c>
      <c r="E15" s="6">
        <f t="shared" si="0"/>
        <v>0</v>
      </c>
    </row>
    <row r="16" spans="1:5" ht="15.75" customHeight="1">
      <c r="A16" s="9" t="s">
        <v>25</v>
      </c>
      <c r="B16" s="38" t="s">
        <v>26</v>
      </c>
      <c r="C16" s="36">
        <f>VLOOKUP(A16,[1]Ins_Aziende!$A$4:$C$556,3,FALSE)</f>
        <v>0</v>
      </c>
      <c r="D16" s="8">
        <v>1</v>
      </c>
      <c r="E16" s="6">
        <f t="shared" si="0"/>
        <v>0</v>
      </c>
    </row>
    <row r="17" spans="1:5" ht="15.75" customHeight="1">
      <c r="A17" s="24" t="s">
        <v>27</v>
      </c>
      <c r="B17" s="33" t="s">
        <v>28</v>
      </c>
      <c r="C17" s="29">
        <f>C18+C23+C26</f>
        <v>0</v>
      </c>
      <c r="D17" s="8"/>
      <c r="E17" s="6">
        <f t="shared" si="0"/>
        <v>0</v>
      </c>
    </row>
    <row r="18" spans="1:5" ht="15.75" customHeight="1">
      <c r="A18" s="24" t="s">
        <v>29</v>
      </c>
      <c r="B18" s="39" t="s">
        <v>30</v>
      </c>
      <c r="C18" s="29">
        <f>C19+C20+C21+C22</f>
        <v>0</v>
      </c>
      <c r="D18" s="8"/>
      <c r="E18" s="6">
        <f t="shared" si="0"/>
        <v>0</v>
      </c>
    </row>
    <row r="19" spans="1:5" ht="15.75" customHeight="1">
      <c r="A19" s="9" t="s">
        <v>31</v>
      </c>
      <c r="B19" s="37" t="s">
        <v>32</v>
      </c>
      <c r="C19" s="36">
        <f>VLOOKUP(A19,[1]Ins_Aziende!$A$4:$C$556,3,FALSE)</f>
        <v>0</v>
      </c>
      <c r="D19" s="8">
        <v>1</v>
      </c>
      <c r="E19" s="6">
        <f t="shared" si="0"/>
        <v>0</v>
      </c>
    </row>
    <row r="20" spans="1:5" ht="15.75" customHeight="1">
      <c r="A20" s="9" t="s">
        <v>33</v>
      </c>
      <c r="B20" s="10" t="s">
        <v>34</v>
      </c>
      <c r="C20" s="40">
        <v>0</v>
      </c>
      <c r="D20" s="8"/>
      <c r="E20" s="6"/>
    </row>
    <row r="21" spans="1:5" ht="15.75" customHeight="1">
      <c r="A21" s="9" t="s">
        <v>35</v>
      </c>
      <c r="B21" s="10" t="s">
        <v>36</v>
      </c>
      <c r="C21" s="40">
        <v>0</v>
      </c>
      <c r="D21" s="8"/>
      <c r="E21" s="6"/>
    </row>
    <row r="22" spans="1:5" ht="15.75" customHeight="1">
      <c r="A22" s="9" t="s">
        <v>37</v>
      </c>
      <c r="B22" s="10" t="s">
        <v>38</v>
      </c>
      <c r="C22" s="40">
        <v>0</v>
      </c>
      <c r="D22" s="8"/>
      <c r="E22" s="6"/>
    </row>
    <row r="23" spans="1:5" ht="15.75" customHeight="1">
      <c r="A23" s="24" t="s">
        <v>39</v>
      </c>
      <c r="B23" s="39" t="s">
        <v>40</v>
      </c>
      <c r="C23" s="29">
        <f>C24+C25</f>
        <v>0</v>
      </c>
      <c r="D23" s="8"/>
      <c r="E23" s="6">
        <f>IF(C23&lt;0,1,0)</f>
        <v>0</v>
      </c>
    </row>
    <row r="24" spans="1:5" ht="15.75" customHeight="1">
      <c r="A24" s="9" t="s">
        <v>41</v>
      </c>
      <c r="B24" s="37" t="s">
        <v>42</v>
      </c>
      <c r="C24" s="36">
        <f>VLOOKUP(A24,[1]POSTE_R_SANITARIO!$A$6:$C$27,3,FALSE)</f>
        <v>0</v>
      </c>
      <c r="D24" s="8"/>
      <c r="E24" s="6">
        <f>IF(C24&lt;0,1,0)</f>
        <v>0</v>
      </c>
    </row>
    <row r="25" spans="1:5" ht="15.75" customHeight="1">
      <c r="A25" s="9" t="s">
        <v>43</v>
      </c>
      <c r="B25" s="37" t="s">
        <v>44</v>
      </c>
      <c r="C25" s="36">
        <f>VLOOKUP(A25,[1]POSTE_R_SANITARIO!$A$6:$C$27,3,FALSE)</f>
        <v>0</v>
      </c>
      <c r="D25" s="8"/>
      <c r="E25" s="6">
        <f>IF(C25&lt;0,1,0)</f>
        <v>0</v>
      </c>
    </row>
    <row r="26" spans="1:5" ht="15.75" customHeight="1">
      <c r="A26" s="24" t="s">
        <v>45</v>
      </c>
      <c r="B26" s="39" t="s">
        <v>46</v>
      </c>
      <c r="C26" s="29">
        <f>C27+C28+C29</f>
        <v>0</v>
      </c>
      <c r="D26" s="8"/>
      <c r="E26" s="6">
        <f>IF(C26&lt;0,1,0)</f>
        <v>0</v>
      </c>
    </row>
    <row r="27" spans="1:5" ht="15.75" customHeight="1">
      <c r="A27" s="9" t="s">
        <v>47</v>
      </c>
      <c r="B27" s="37" t="s">
        <v>48</v>
      </c>
      <c r="C27" s="36">
        <f>VLOOKUP(A27,[1]Ins_Aziende!$A$4:$C$556,3,FALSE)</f>
        <v>0</v>
      </c>
      <c r="D27" s="8">
        <v>1</v>
      </c>
      <c r="E27" s="6">
        <f>IF(C27&lt;0,1,0)</f>
        <v>0</v>
      </c>
    </row>
    <row r="28" spans="1:5" ht="15.75" customHeight="1">
      <c r="A28" s="9" t="s">
        <v>49</v>
      </c>
      <c r="B28" s="10" t="s">
        <v>50</v>
      </c>
      <c r="C28" s="36">
        <f>VLOOKUP(A28,[1]Ins_Aziende!$A$4:$C$556,3,FALSE)</f>
        <v>0</v>
      </c>
      <c r="D28" s="8"/>
      <c r="E28" s="6"/>
    </row>
    <row r="29" spans="1:5" ht="15.75" customHeight="1">
      <c r="A29" s="9" t="s">
        <v>51</v>
      </c>
      <c r="B29" s="37" t="s">
        <v>52</v>
      </c>
      <c r="C29" s="36">
        <f>VLOOKUP(A29,[1]Ins_Aziende!$A$4:$C$556,3,FALSE)</f>
        <v>0</v>
      </c>
      <c r="D29" s="8">
        <v>1</v>
      </c>
      <c r="E29" s="6">
        <f>IF(C29&lt;0,1,0)</f>
        <v>0</v>
      </c>
    </row>
    <row r="30" spans="1:5" ht="15.75" customHeight="1">
      <c r="A30" s="24" t="s">
        <v>53</v>
      </c>
      <c r="B30" s="33" t="s">
        <v>54</v>
      </c>
      <c r="C30" s="29">
        <f>C31+C32+C33+C34</f>
        <v>5069947.8599999994</v>
      </c>
      <c r="D30" s="8"/>
      <c r="E30" s="6">
        <f>IF(C30&lt;0,1,0)</f>
        <v>0</v>
      </c>
    </row>
    <row r="31" spans="1:5" ht="15.75" customHeight="1">
      <c r="A31" s="9" t="s">
        <v>55</v>
      </c>
      <c r="B31" s="11" t="s">
        <v>56</v>
      </c>
      <c r="C31" s="36">
        <f>VLOOKUP(A31,[1]Ins_Aziende!$A$4:$C$556,3,FALSE)</f>
        <v>3056797.86</v>
      </c>
      <c r="D31" s="8"/>
      <c r="E31" s="6"/>
    </row>
    <row r="32" spans="1:5" ht="15.75" customHeight="1">
      <c r="A32" s="9" t="s">
        <v>57</v>
      </c>
      <c r="B32" s="11" t="s">
        <v>58</v>
      </c>
      <c r="C32" s="36">
        <f>VLOOKUP(A32,[1]Ins_Aziende!$A$4:$C$556,3,FALSE)</f>
        <v>0</v>
      </c>
      <c r="D32" s="8"/>
      <c r="E32" s="6"/>
    </row>
    <row r="33" spans="1:5" ht="15.75" customHeight="1">
      <c r="A33" s="9" t="s">
        <v>59</v>
      </c>
      <c r="B33" s="38" t="s">
        <v>60</v>
      </c>
      <c r="C33" s="36">
        <f>VLOOKUP(A33,[1]Ins_Aziende!$A$4:$C$556,3,FALSE)</f>
        <v>1649000</v>
      </c>
      <c r="D33" s="8">
        <v>1</v>
      </c>
      <c r="E33" s="6">
        <f>IF(C33&lt;0,1,0)</f>
        <v>0</v>
      </c>
    </row>
    <row r="34" spans="1:5" ht="15.75" customHeight="1">
      <c r="A34" s="9" t="s">
        <v>61</v>
      </c>
      <c r="B34" s="38" t="s">
        <v>62</v>
      </c>
      <c r="C34" s="36">
        <f>VLOOKUP(A34,[1]Ins_Aziende!$A$4:$C$556,3,FALSE)</f>
        <v>364150</v>
      </c>
      <c r="D34" s="8">
        <v>1</v>
      </c>
      <c r="E34" s="6">
        <f>IF(C34&lt;0,1,0)</f>
        <v>0</v>
      </c>
    </row>
    <row r="35" spans="1:5" ht="15.75" customHeight="1">
      <c r="A35" s="9" t="s">
        <v>63</v>
      </c>
      <c r="B35" s="41" t="s">
        <v>64</v>
      </c>
      <c r="C35" s="36">
        <f>VLOOKUP(A35,[1]Ins_Aziende!$A$4:$C$556,3,FALSE)</f>
        <v>0</v>
      </c>
      <c r="D35" s="8">
        <v>1</v>
      </c>
      <c r="E35" s="6">
        <f>IF(C35&lt;0,1,0)</f>
        <v>0</v>
      </c>
    </row>
    <row r="36" spans="1:5" ht="15.75" customHeight="1">
      <c r="A36" s="24" t="s">
        <v>65</v>
      </c>
      <c r="B36" s="31" t="s">
        <v>66</v>
      </c>
      <c r="C36" s="29">
        <f>C37+C38</f>
        <v>0</v>
      </c>
      <c r="D36" s="8"/>
      <c r="E36" s="6"/>
    </row>
    <row r="37" spans="1:5" ht="15.75" customHeight="1">
      <c r="A37" s="9" t="s">
        <v>67</v>
      </c>
      <c r="B37" s="41" t="s">
        <v>68</v>
      </c>
      <c r="C37" s="36">
        <f>VLOOKUP(A37,[1]Ins_Aziende!$A$4:$C$556,3,FALSE)</f>
        <v>0</v>
      </c>
      <c r="D37" s="8">
        <v>1</v>
      </c>
      <c r="E37" s="6"/>
    </row>
    <row r="38" spans="1:5" ht="15.75" customHeight="1">
      <c r="A38" s="9" t="s">
        <v>69</v>
      </c>
      <c r="B38" s="41" t="s">
        <v>70</v>
      </c>
      <c r="C38" s="36">
        <f>VLOOKUP(A38,[1]Ins_Aziende!$A$4:$C$556,3,FALSE)</f>
        <v>0</v>
      </c>
      <c r="D38" s="8">
        <v>1</v>
      </c>
      <c r="E38" s="6"/>
    </row>
    <row r="39" spans="1:5" ht="15.75" customHeight="1">
      <c r="A39" s="24" t="s">
        <v>71</v>
      </c>
      <c r="B39" s="31" t="s">
        <v>72</v>
      </c>
      <c r="C39" s="29">
        <f>C40+C41+C42+C43</f>
        <v>2552667.36</v>
      </c>
      <c r="D39" s="8"/>
      <c r="E39" s="6">
        <f t="shared" ref="E39:E68" si="1">IF(C39&lt;0,1,0)</f>
        <v>0</v>
      </c>
    </row>
    <row r="40" spans="1:5" ht="15.75" customHeight="1">
      <c r="A40" s="9" t="s">
        <v>73</v>
      </c>
      <c r="B40" s="41" t="s">
        <v>74</v>
      </c>
      <c r="C40" s="36">
        <f>VLOOKUP(A40,[1]Ins_Aziende!$A$4:$C$556,3,FALSE)</f>
        <v>0</v>
      </c>
      <c r="D40" s="8">
        <v>1</v>
      </c>
      <c r="E40" s="6">
        <f t="shared" si="1"/>
        <v>0</v>
      </c>
    </row>
    <row r="41" spans="1:5" s="42" customFormat="1" ht="15.75" customHeight="1">
      <c r="A41" s="9" t="s">
        <v>75</v>
      </c>
      <c r="B41" s="41" t="s">
        <v>76</v>
      </c>
      <c r="C41" s="36">
        <f>VLOOKUP(A41,[1]Ins_Aziende!$A$4:$C$556,3,FALSE)</f>
        <v>0</v>
      </c>
      <c r="D41" s="8">
        <v>1</v>
      </c>
      <c r="E41" s="6">
        <f t="shared" si="1"/>
        <v>0</v>
      </c>
    </row>
    <row r="42" spans="1:5" ht="15.75" customHeight="1">
      <c r="A42" s="9" t="s">
        <v>77</v>
      </c>
      <c r="B42" s="41" t="s">
        <v>78</v>
      </c>
      <c r="C42" s="36">
        <f>VLOOKUP(A42,[1]Ins_Aziende!$A$4:$C$556,3,FALSE)</f>
        <v>2552667.36</v>
      </c>
      <c r="D42" s="8">
        <v>1</v>
      </c>
      <c r="E42" s="6">
        <f t="shared" si="1"/>
        <v>0</v>
      </c>
    </row>
    <row r="43" spans="1:5" ht="15.75" customHeight="1">
      <c r="A43" s="9" t="s">
        <v>79</v>
      </c>
      <c r="B43" s="41" t="s">
        <v>80</v>
      </c>
      <c r="C43" s="36">
        <f>VLOOKUP(A43,[1]Ins_Aziende!$A$4:$C$556,3,FALSE)</f>
        <v>0</v>
      </c>
      <c r="D43" s="8">
        <v>1</v>
      </c>
      <c r="E43" s="6">
        <f t="shared" si="1"/>
        <v>0</v>
      </c>
    </row>
    <row r="44" spans="1:5" ht="15.75" customHeight="1">
      <c r="A44" s="24" t="s">
        <v>81</v>
      </c>
      <c r="B44" s="31" t="s">
        <v>82</v>
      </c>
      <c r="C44" s="29">
        <f>C45+C76+C81+C82</f>
        <v>77207698.220000014</v>
      </c>
      <c r="D44" s="8"/>
      <c r="E44" s="6">
        <f t="shared" si="1"/>
        <v>0</v>
      </c>
    </row>
    <row r="45" spans="1:5" ht="15.75" customHeight="1">
      <c r="A45" s="24" t="s">
        <v>83</v>
      </c>
      <c r="B45" s="33" t="s">
        <v>84</v>
      </c>
      <c r="C45" s="29">
        <f>C46+C59+C60</f>
        <v>73904417.600000009</v>
      </c>
      <c r="D45" s="8"/>
      <c r="E45" s="6">
        <f t="shared" si="1"/>
        <v>0</v>
      </c>
    </row>
    <row r="46" spans="1:5" ht="15.75" customHeight="1">
      <c r="A46" s="24" t="s">
        <v>85</v>
      </c>
      <c r="B46" s="39" t="s">
        <v>86</v>
      </c>
      <c r="C46" s="29">
        <f>C47+C48+C49+C50+C51+C52+C53+C54+C55</f>
        <v>68461861.600000009</v>
      </c>
      <c r="D46" s="8"/>
      <c r="E46" s="6">
        <f t="shared" si="1"/>
        <v>0</v>
      </c>
    </row>
    <row r="47" spans="1:5" ht="15.75" customHeight="1">
      <c r="A47" s="9" t="s">
        <v>87</v>
      </c>
      <c r="B47" s="37" t="s">
        <v>88</v>
      </c>
      <c r="C47" s="36">
        <f>VLOOKUP(A47,[1]Ins_Aziende!$A$4:$C$556,3,FALSE)</f>
        <v>13451014.470000001</v>
      </c>
      <c r="D47" s="8">
        <v>1</v>
      </c>
      <c r="E47" s="6">
        <f t="shared" si="1"/>
        <v>0</v>
      </c>
    </row>
    <row r="48" spans="1:5" ht="15.75" customHeight="1">
      <c r="A48" s="9" t="s">
        <v>89</v>
      </c>
      <c r="B48" s="37" t="s">
        <v>90</v>
      </c>
      <c r="C48" s="36">
        <f>VLOOKUP(A48,[1]Ins_Aziende!$A$4:$C$556,3,FALSE)</f>
        <v>27615274.25</v>
      </c>
      <c r="D48" s="8">
        <v>1</v>
      </c>
      <c r="E48" s="6">
        <f t="shared" si="1"/>
        <v>0</v>
      </c>
    </row>
    <row r="49" spans="1:5" ht="15.75" customHeight="1">
      <c r="A49" s="9" t="s">
        <v>91</v>
      </c>
      <c r="B49" s="37" t="s">
        <v>92</v>
      </c>
      <c r="C49" s="36">
        <f>VLOOKUP(A49,[1]Ins_Aziende!$A$4:$C$556,3,FALSE)</f>
        <v>0</v>
      </c>
      <c r="D49" s="8">
        <v>1</v>
      </c>
      <c r="E49" s="6">
        <f t="shared" si="1"/>
        <v>0</v>
      </c>
    </row>
    <row r="50" spans="1:5" ht="15.75" customHeight="1">
      <c r="A50" s="9" t="s">
        <v>93</v>
      </c>
      <c r="B50" s="37" t="s">
        <v>94</v>
      </c>
      <c r="C50" s="36">
        <f>VLOOKUP(A50,[1]Ins_Aziende!$A$4:$C$556,3,FALSE)</f>
        <v>25058913.09</v>
      </c>
      <c r="D50" s="8">
        <v>1</v>
      </c>
      <c r="E50" s="6">
        <f t="shared" si="1"/>
        <v>0</v>
      </c>
    </row>
    <row r="51" spans="1:5" ht="15.75" customHeight="1">
      <c r="A51" s="9" t="s">
        <v>95</v>
      </c>
      <c r="B51" s="37" t="s">
        <v>96</v>
      </c>
      <c r="C51" s="36">
        <f>VLOOKUP(A51,[1]Ins_Aziende!$A$4:$C$556,3,FALSE)</f>
        <v>0</v>
      </c>
      <c r="D51" s="8">
        <v>1</v>
      </c>
      <c r="E51" s="6">
        <f t="shared" si="1"/>
        <v>0</v>
      </c>
    </row>
    <row r="52" spans="1:5" ht="15.75" customHeight="1">
      <c r="A52" s="9" t="s">
        <v>97</v>
      </c>
      <c r="B52" s="37" t="s">
        <v>98</v>
      </c>
      <c r="C52" s="36">
        <f>VLOOKUP(A52,[1]Ins_Aziende!$A$4:$C$556,3,FALSE)</f>
        <v>0</v>
      </c>
      <c r="D52" s="8">
        <v>1</v>
      </c>
      <c r="E52" s="6">
        <f t="shared" si="1"/>
        <v>0</v>
      </c>
    </row>
    <row r="53" spans="1:5" ht="15.75" customHeight="1">
      <c r="A53" s="9" t="s">
        <v>99</v>
      </c>
      <c r="B53" s="37" t="s">
        <v>100</v>
      </c>
      <c r="C53" s="36">
        <f>VLOOKUP(A53,[1]Ins_Aziende!$A$4:$C$556,3,FALSE)</f>
        <v>0</v>
      </c>
      <c r="D53" s="8">
        <v>1</v>
      </c>
      <c r="E53" s="6">
        <f t="shared" si="1"/>
        <v>0</v>
      </c>
    </row>
    <row r="54" spans="1:5" ht="15.75" customHeight="1">
      <c r="A54" s="9" t="s">
        <v>101</v>
      </c>
      <c r="B54" s="37" t="s">
        <v>102</v>
      </c>
      <c r="C54" s="36">
        <f>VLOOKUP(A54,[1]Ins_Aziende!$A$4:$C$556,3,FALSE)</f>
        <v>8020</v>
      </c>
      <c r="D54" s="8">
        <v>1</v>
      </c>
      <c r="E54" s="6">
        <f t="shared" si="1"/>
        <v>0</v>
      </c>
    </row>
    <row r="55" spans="1:5" ht="15.75" customHeight="1">
      <c r="A55" s="24" t="s">
        <v>103</v>
      </c>
      <c r="B55" s="43" t="s">
        <v>104</v>
      </c>
      <c r="C55" s="36">
        <f>C56+C57+C58</f>
        <v>2328639.79</v>
      </c>
      <c r="D55" s="8"/>
      <c r="E55" s="6">
        <f t="shared" si="1"/>
        <v>0</v>
      </c>
    </row>
    <row r="56" spans="1:5" ht="15.75" customHeight="1">
      <c r="A56" s="9" t="s">
        <v>105</v>
      </c>
      <c r="B56" s="44" t="s">
        <v>106</v>
      </c>
      <c r="C56" s="36">
        <f>VLOOKUP(A56,[1]Ins_Aziende!$A$4:$C$556,3,FALSE)</f>
        <v>0</v>
      </c>
      <c r="D56" s="8">
        <v>1</v>
      </c>
      <c r="E56" s="6">
        <f t="shared" si="1"/>
        <v>0</v>
      </c>
    </row>
    <row r="57" spans="1:5" ht="15.75" customHeight="1">
      <c r="A57" s="9" t="s">
        <v>107</v>
      </c>
      <c r="B57" s="44" t="s">
        <v>108</v>
      </c>
      <c r="C57" s="36">
        <f>VLOOKUP(A57,[1]Ins_Aziende!$A$4:$C$556,3,FALSE)</f>
        <v>0</v>
      </c>
      <c r="D57" s="8">
        <v>1</v>
      </c>
      <c r="E57" s="6">
        <f t="shared" si="1"/>
        <v>0</v>
      </c>
    </row>
    <row r="58" spans="1:5" ht="15.75" customHeight="1">
      <c r="A58" s="9" t="s">
        <v>109</v>
      </c>
      <c r="B58" s="44" t="s">
        <v>110</v>
      </c>
      <c r="C58" s="36">
        <f>VLOOKUP(A58,[1]POSTE_R_SANITARIO!$A$6:$C$27,3,FALSE)</f>
        <v>2328639.79</v>
      </c>
      <c r="D58" s="8"/>
      <c r="E58" s="6">
        <f t="shared" si="1"/>
        <v>0</v>
      </c>
    </row>
    <row r="59" spans="1:5" ht="15.75" customHeight="1">
      <c r="A59" s="9" t="s">
        <v>111</v>
      </c>
      <c r="B59" s="38" t="s">
        <v>112</v>
      </c>
      <c r="C59" s="36">
        <f>VLOOKUP(A59,[1]Ins_Aziende!$A$4:$C$556,3,FALSE)</f>
        <v>30000</v>
      </c>
      <c r="D59" s="8">
        <v>1</v>
      </c>
      <c r="E59" s="6">
        <f t="shared" si="1"/>
        <v>0</v>
      </c>
    </row>
    <row r="60" spans="1:5" ht="15.75" customHeight="1">
      <c r="A60" s="24" t="s">
        <v>113</v>
      </c>
      <c r="B60" s="39" t="s">
        <v>114</v>
      </c>
      <c r="C60" s="29">
        <f>C61+C62+C63+C64+C65+C66+C67+C68+C69+C70+C71+C72+C75</f>
        <v>5412556</v>
      </c>
      <c r="D60" s="8"/>
      <c r="E60" s="6">
        <f t="shared" si="1"/>
        <v>0</v>
      </c>
    </row>
    <row r="61" spans="1:5" ht="15.75" customHeight="1">
      <c r="A61" s="9" t="s">
        <v>115</v>
      </c>
      <c r="B61" s="38" t="s">
        <v>116</v>
      </c>
      <c r="C61" s="36">
        <f>VLOOKUP(A61,[1]Ins_Aziende!$A$4:$C$556,3,FALSE)</f>
        <v>1698597</v>
      </c>
      <c r="D61" s="8">
        <v>1</v>
      </c>
      <c r="E61" s="6">
        <f t="shared" si="1"/>
        <v>0</v>
      </c>
    </row>
    <row r="62" spans="1:5" ht="15.75" customHeight="1">
      <c r="A62" s="9" t="s">
        <v>117</v>
      </c>
      <c r="B62" s="38" t="s">
        <v>118</v>
      </c>
      <c r="C62" s="36">
        <f>VLOOKUP(A62,[1]Ins_Aziende!$A$4:$C$556,3,FALSE)</f>
        <v>1780333</v>
      </c>
      <c r="D62" s="8">
        <v>1</v>
      </c>
      <c r="E62" s="6">
        <f t="shared" si="1"/>
        <v>0</v>
      </c>
    </row>
    <row r="63" spans="1:5" ht="15.75" customHeight="1">
      <c r="A63" s="9" t="s">
        <v>119</v>
      </c>
      <c r="B63" s="38" t="s">
        <v>120</v>
      </c>
      <c r="C63" s="36">
        <f>VLOOKUP(A63,[1]Ins_Aziende!$A$4:$C$556,3,FALSE)</f>
        <v>0</v>
      </c>
      <c r="D63" s="8">
        <v>1</v>
      </c>
      <c r="E63" s="6">
        <f t="shared" si="1"/>
        <v>0</v>
      </c>
    </row>
    <row r="64" spans="1:5" ht="15.75" customHeight="1">
      <c r="A64" s="9" t="s">
        <v>121</v>
      </c>
      <c r="B64" s="38" t="s">
        <v>122</v>
      </c>
      <c r="C64" s="36">
        <f>VLOOKUP(A64,[1]Ins_Aziende!$A$4:$C$556,3,FALSE)</f>
        <v>1593202</v>
      </c>
      <c r="D64" s="8">
        <v>1</v>
      </c>
      <c r="E64" s="6">
        <f t="shared" si="1"/>
        <v>0</v>
      </c>
    </row>
    <row r="65" spans="1:5" ht="15.75" customHeight="1">
      <c r="A65" s="9" t="s">
        <v>123</v>
      </c>
      <c r="B65" s="38" t="s">
        <v>124</v>
      </c>
      <c r="C65" s="36">
        <f>VLOOKUP(A65,[1]Ins_Aziende!$A$4:$C$556,3,FALSE)</f>
        <v>0</v>
      </c>
      <c r="D65" s="8">
        <v>1</v>
      </c>
      <c r="E65" s="6">
        <f t="shared" si="1"/>
        <v>0</v>
      </c>
    </row>
    <row r="66" spans="1:5" ht="15.75" customHeight="1">
      <c r="A66" s="9" t="s">
        <v>125</v>
      </c>
      <c r="B66" s="38" t="s">
        <v>126</v>
      </c>
      <c r="C66" s="36">
        <f>VLOOKUP(A66,[1]Ins_Aziende!$A$4:$C$556,3,FALSE)</f>
        <v>0</v>
      </c>
      <c r="D66" s="8">
        <v>1</v>
      </c>
      <c r="E66" s="6">
        <f t="shared" si="1"/>
        <v>0</v>
      </c>
    </row>
    <row r="67" spans="1:5" ht="15.75" customHeight="1">
      <c r="A67" s="9" t="s">
        <v>127</v>
      </c>
      <c r="B67" s="38" t="s">
        <v>128</v>
      </c>
      <c r="C67" s="36">
        <f>VLOOKUP(A67,[1]Ins_Aziende!$A$4:$C$556,3,FALSE)</f>
        <v>0</v>
      </c>
      <c r="D67" s="8">
        <v>1</v>
      </c>
      <c r="E67" s="6">
        <f t="shared" si="1"/>
        <v>0</v>
      </c>
    </row>
    <row r="68" spans="1:5" ht="15.75" customHeight="1">
      <c r="A68" s="9" t="s">
        <v>129</v>
      </c>
      <c r="B68" s="38" t="s">
        <v>130</v>
      </c>
      <c r="C68" s="36">
        <f>VLOOKUP(A68,[1]Ins_Aziende!$A$4:$C$556,3,FALSE)</f>
        <v>424</v>
      </c>
      <c r="D68" s="8">
        <v>1</v>
      </c>
      <c r="E68" s="6">
        <f t="shared" si="1"/>
        <v>0</v>
      </c>
    </row>
    <row r="69" spans="1:5" ht="15.75" customHeight="1">
      <c r="A69" s="9" t="s">
        <v>131</v>
      </c>
      <c r="B69" s="11" t="s">
        <v>132</v>
      </c>
      <c r="C69" s="40">
        <v>0</v>
      </c>
      <c r="D69" s="8"/>
      <c r="E69" s="6"/>
    </row>
    <row r="70" spans="1:5" ht="15.75" customHeight="1">
      <c r="A70" s="9" t="s">
        <v>133</v>
      </c>
      <c r="B70" s="38" t="s">
        <v>134</v>
      </c>
      <c r="C70" s="36">
        <f>VLOOKUP(A70,[1]Ins_Aziende!$A$4:$C$556,3,FALSE)</f>
        <v>0</v>
      </c>
      <c r="D70" s="8">
        <v>1</v>
      </c>
      <c r="E70" s="6">
        <f t="shared" ref="E70:E76" si="2">IF(C70&lt;0,1,0)</f>
        <v>0</v>
      </c>
    </row>
    <row r="71" spans="1:5" ht="15.75" customHeight="1">
      <c r="A71" s="9" t="s">
        <v>135</v>
      </c>
      <c r="B71" s="11" t="s">
        <v>136</v>
      </c>
      <c r="C71" s="40">
        <v>0</v>
      </c>
      <c r="D71" s="8"/>
      <c r="E71" s="6"/>
    </row>
    <row r="72" spans="1:5" ht="15.75" customHeight="1">
      <c r="A72" s="24" t="s">
        <v>137</v>
      </c>
      <c r="B72" s="39" t="s">
        <v>138</v>
      </c>
      <c r="C72" s="29">
        <f>C73+C74</f>
        <v>340000</v>
      </c>
      <c r="D72" s="8"/>
      <c r="E72" s="6">
        <f t="shared" si="2"/>
        <v>0</v>
      </c>
    </row>
    <row r="73" spans="1:5" ht="15.75" customHeight="1">
      <c r="A73" s="9" t="s">
        <v>139</v>
      </c>
      <c r="B73" s="37" t="s">
        <v>140</v>
      </c>
      <c r="C73" s="36">
        <f>VLOOKUP(A73,[1]Ins_Aziende!$A$4:$C$556,3,FALSE)</f>
        <v>0</v>
      </c>
      <c r="D73" s="8">
        <v>1</v>
      </c>
      <c r="E73" s="6">
        <f t="shared" si="2"/>
        <v>0</v>
      </c>
    </row>
    <row r="74" spans="1:5" ht="15.75" customHeight="1">
      <c r="A74" s="9" t="s">
        <v>141</v>
      </c>
      <c r="B74" s="37" t="s">
        <v>142</v>
      </c>
      <c r="C74" s="36">
        <f>VLOOKUP(A74,[1]Ins_Aziende!$A$4:$C$556,3,FALSE)</f>
        <v>340000</v>
      </c>
      <c r="D74" s="8">
        <v>1</v>
      </c>
      <c r="E74" s="6">
        <f t="shared" si="2"/>
        <v>0</v>
      </c>
    </row>
    <row r="75" spans="1:5" s="42" customFormat="1" ht="15.75" customHeight="1">
      <c r="A75" s="9" t="s">
        <v>143</v>
      </c>
      <c r="B75" s="38" t="s">
        <v>144</v>
      </c>
      <c r="C75" s="36">
        <f>VLOOKUP(A75,[1]Ins_Aziende!$A$4:$C$556,3,FALSE)</f>
        <v>0</v>
      </c>
      <c r="D75" s="8">
        <v>1</v>
      </c>
      <c r="E75" s="6">
        <f t="shared" si="2"/>
        <v>0</v>
      </c>
    </row>
    <row r="76" spans="1:5" ht="15.75" customHeight="1">
      <c r="A76" s="24" t="s">
        <v>145</v>
      </c>
      <c r="B76" s="33" t="s">
        <v>146</v>
      </c>
      <c r="C76" s="29">
        <f>C77+C78+C79+C80</f>
        <v>0</v>
      </c>
      <c r="D76" s="8"/>
      <c r="E76" s="6">
        <f t="shared" si="2"/>
        <v>0</v>
      </c>
    </row>
    <row r="77" spans="1:5" ht="15.75" customHeight="1">
      <c r="A77" s="9" t="s">
        <v>147</v>
      </c>
      <c r="B77" s="11" t="s">
        <v>148</v>
      </c>
      <c r="C77" s="40">
        <v>0</v>
      </c>
      <c r="D77" s="8"/>
      <c r="E77" s="6"/>
    </row>
    <row r="78" spans="1:5" ht="15.75" customHeight="1">
      <c r="A78" s="9" t="s">
        <v>149</v>
      </c>
      <c r="B78" s="11" t="s">
        <v>150</v>
      </c>
      <c r="C78" s="40">
        <v>0</v>
      </c>
      <c r="D78" s="8"/>
      <c r="E78" s="6"/>
    </row>
    <row r="79" spans="1:5" ht="15.75" customHeight="1">
      <c r="A79" s="9" t="s">
        <v>151</v>
      </c>
      <c r="B79" s="11" t="s">
        <v>152</v>
      </c>
      <c r="C79" s="40">
        <v>0</v>
      </c>
      <c r="D79" s="8"/>
      <c r="E79" s="6"/>
    </row>
    <row r="80" spans="1:5" ht="15.75" customHeight="1">
      <c r="A80" s="9" t="s">
        <v>153</v>
      </c>
      <c r="B80" s="11" t="s">
        <v>154</v>
      </c>
      <c r="C80" s="40">
        <v>0</v>
      </c>
      <c r="D80" s="8"/>
      <c r="E80" s="6"/>
    </row>
    <row r="81" spans="1:5" ht="15.75" customHeight="1">
      <c r="A81" s="9" t="s">
        <v>155</v>
      </c>
      <c r="B81" s="41" t="s">
        <v>156</v>
      </c>
      <c r="C81" s="36">
        <f>VLOOKUP(A81,[1]Ins_Aziende!$A$4:$C$556,3,FALSE)</f>
        <v>1994000</v>
      </c>
      <c r="D81" s="8">
        <v>1</v>
      </c>
      <c r="E81" s="6">
        <f>IF(C81&lt;0,1,0)</f>
        <v>0</v>
      </c>
    </row>
    <row r="82" spans="1:5" ht="15.75" customHeight="1">
      <c r="A82" s="24" t="s">
        <v>157</v>
      </c>
      <c r="B82" s="33" t="s">
        <v>158</v>
      </c>
      <c r="C82" s="29">
        <f>C83+C84+C85+C86+C87+C88+C89</f>
        <v>1309280.6200000001</v>
      </c>
      <c r="D82" s="8"/>
      <c r="E82" s="6">
        <f t="shared" ref="E82:E88" si="3">IF(C82&lt;0,1,0)</f>
        <v>0</v>
      </c>
    </row>
    <row r="83" spans="1:5" ht="15.75" customHeight="1">
      <c r="A83" s="9" t="s">
        <v>159</v>
      </c>
      <c r="B83" s="38" t="s">
        <v>160</v>
      </c>
      <c r="C83" s="36">
        <f>VLOOKUP(A83,[1]Ins_Aziende!$A$4:$C$556,3,FALSE)</f>
        <v>12800</v>
      </c>
      <c r="D83" s="8">
        <v>1</v>
      </c>
      <c r="E83" s="6">
        <f t="shared" si="3"/>
        <v>0</v>
      </c>
    </row>
    <row r="84" spans="1:5" ht="15.75" customHeight="1">
      <c r="A84" s="9" t="s">
        <v>161</v>
      </c>
      <c r="B84" s="38" t="s">
        <v>162</v>
      </c>
      <c r="C84" s="36">
        <f>VLOOKUP(A84,[1]Ins_Aziende!$A$4:$C$556,3,FALSE)</f>
        <v>1110000</v>
      </c>
      <c r="D84" s="8">
        <v>1</v>
      </c>
      <c r="E84" s="6">
        <f t="shared" si="3"/>
        <v>0</v>
      </c>
    </row>
    <row r="85" spans="1:5" ht="15.75" customHeight="1">
      <c r="A85" s="9" t="s">
        <v>163</v>
      </c>
      <c r="B85" s="38" t="s">
        <v>164</v>
      </c>
      <c r="C85" s="36">
        <f>VLOOKUP(A85,[1]Ins_Aziende!$A$4:$C$556,3,FALSE)</f>
        <v>0</v>
      </c>
      <c r="D85" s="8">
        <v>1</v>
      </c>
      <c r="E85" s="6">
        <f t="shared" si="3"/>
        <v>0</v>
      </c>
    </row>
    <row r="86" spans="1:5" ht="15.75" customHeight="1">
      <c r="A86" s="9" t="s">
        <v>165</v>
      </c>
      <c r="B86" s="38" t="s">
        <v>166</v>
      </c>
      <c r="C86" s="36">
        <f>VLOOKUP(A86,[1]Ins_Aziende!$A$4:$C$556,3,FALSE)</f>
        <v>17000</v>
      </c>
      <c r="D86" s="8">
        <v>1</v>
      </c>
      <c r="E86" s="6">
        <f t="shared" si="3"/>
        <v>0</v>
      </c>
    </row>
    <row r="87" spans="1:5" ht="15.75" customHeight="1">
      <c r="A87" s="9" t="s">
        <v>167</v>
      </c>
      <c r="B87" s="38" t="s">
        <v>168</v>
      </c>
      <c r="C87" s="36">
        <f>VLOOKUP(A87,[1]POSTE_R_SANITARIO!$A$6:$C$27,3,FALSE)</f>
        <v>169480.62</v>
      </c>
      <c r="D87" s="8"/>
      <c r="E87" s="6">
        <f t="shared" si="3"/>
        <v>0</v>
      </c>
    </row>
    <row r="88" spans="1:5" ht="15.75" customHeight="1">
      <c r="A88" s="9" t="s">
        <v>169</v>
      </c>
      <c r="B88" s="38" t="s">
        <v>170</v>
      </c>
      <c r="C88" s="36">
        <f>VLOOKUP(A88,[1]Ins_Aziende!$A$4:$C$556,3,FALSE)</f>
        <v>0</v>
      </c>
      <c r="D88" s="8">
        <v>1</v>
      </c>
      <c r="E88" s="6">
        <f t="shared" si="3"/>
        <v>0</v>
      </c>
    </row>
    <row r="89" spans="1:5" ht="15.75" customHeight="1">
      <c r="A89" s="9" t="s">
        <v>171</v>
      </c>
      <c r="B89" s="11" t="s">
        <v>172</v>
      </c>
      <c r="C89" s="40">
        <v>0</v>
      </c>
      <c r="D89" s="8"/>
      <c r="E89" s="6"/>
    </row>
    <row r="90" spans="1:5" ht="15.75" customHeight="1">
      <c r="A90" s="24" t="s">
        <v>173</v>
      </c>
      <c r="B90" s="31" t="s">
        <v>174</v>
      </c>
      <c r="C90" s="29">
        <f>C91+C92+C95+C99+C105</f>
        <v>10583852.380000001</v>
      </c>
      <c r="D90" s="8"/>
      <c r="E90" s="6">
        <f>IF(C90&lt;0,1,0)</f>
        <v>0</v>
      </c>
    </row>
    <row r="91" spans="1:5" ht="15.75" customHeight="1">
      <c r="A91" s="9" t="s">
        <v>175</v>
      </c>
      <c r="B91" s="41" t="s">
        <v>176</v>
      </c>
      <c r="C91" s="36">
        <f>VLOOKUP(A91,[1]Ins_Aziende!$A$4:$C$556,3,FALSE)</f>
        <v>20000</v>
      </c>
      <c r="D91" s="8">
        <v>1</v>
      </c>
      <c r="E91" s="6">
        <f t="shared" ref="E91:E106" si="4">IF(C91&lt;0,1,0)</f>
        <v>0</v>
      </c>
    </row>
    <row r="92" spans="1:5" ht="15.75" customHeight="1">
      <c r="A92" s="24" t="s">
        <v>177</v>
      </c>
      <c r="B92" s="33" t="s">
        <v>178</v>
      </c>
      <c r="C92" s="29">
        <f>C93+C94</f>
        <v>119013.13</v>
      </c>
      <c r="D92" s="8"/>
      <c r="E92" s="6">
        <f t="shared" si="4"/>
        <v>0</v>
      </c>
    </row>
    <row r="93" spans="1:5" ht="15.75" customHeight="1">
      <c r="A93" s="9" t="s">
        <v>179</v>
      </c>
      <c r="B93" s="38" t="s">
        <v>180</v>
      </c>
      <c r="C93" s="36">
        <f>VLOOKUP(A93,[1]Ins_Aziende!$A$4:$C$556,3,FALSE)</f>
        <v>119013.13</v>
      </c>
      <c r="D93" s="8">
        <v>1</v>
      </c>
      <c r="E93" s="6">
        <f t="shared" si="4"/>
        <v>0</v>
      </c>
    </row>
    <row r="94" spans="1:5" ht="15.75" customHeight="1">
      <c r="A94" s="9" t="s">
        <v>181</v>
      </c>
      <c r="B94" s="38" t="s">
        <v>182</v>
      </c>
      <c r="C94" s="36">
        <f>VLOOKUP(A94,[1]Ins_Aziende!$A$4:$C$556,3,FALSE)</f>
        <v>0</v>
      </c>
      <c r="D94" s="8">
        <v>1</v>
      </c>
      <c r="E94" s="6">
        <f t="shared" si="4"/>
        <v>0</v>
      </c>
    </row>
    <row r="95" spans="1:5" ht="15.75" customHeight="1">
      <c r="A95" s="24" t="s">
        <v>183</v>
      </c>
      <c r="B95" s="33" t="s">
        <v>184</v>
      </c>
      <c r="C95" s="29">
        <f>C96+C97+C98</f>
        <v>0</v>
      </c>
      <c r="D95" s="8"/>
      <c r="E95" s="6">
        <f t="shared" si="4"/>
        <v>0</v>
      </c>
    </row>
    <row r="96" spans="1:5" ht="15.75" customHeight="1">
      <c r="A96" s="9" t="s">
        <v>185</v>
      </c>
      <c r="B96" s="38" t="s">
        <v>186</v>
      </c>
      <c r="C96" s="36">
        <f>VLOOKUP(A96,[1]POSTE_R_SANITARIO!$A$6:$C$27,3,FALSE)</f>
        <v>0</v>
      </c>
      <c r="D96" s="8"/>
      <c r="E96" s="6">
        <f t="shared" si="4"/>
        <v>0</v>
      </c>
    </row>
    <row r="97" spans="1:5" ht="15.75" customHeight="1">
      <c r="A97" s="9" t="s">
        <v>187</v>
      </c>
      <c r="B97" s="38" t="s">
        <v>188</v>
      </c>
      <c r="C97" s="36">
        <f>VLOOKUP(A97,[1]POSTE_R_SANITARIO!$A$6:$C$27,3,FALSE)</f>
        <v>0</v>
      </c>
      <c r="D97" s="8"/>
      <c r="E97" s="6">
        <f t="shared" si="4"/>
        <v>0</v>
      </c>
    </row>
    <row r="98" spans="1:5" ht="15.75" customHeight="1">
      <c r="A98" s="9" t="s">
        <v>189</v>
      </c>
      <c r="B98" s="38" t="s">
        <v>190</v>
      </c>
      <c r="C98" s="36">
        <f>VLOOKUP(A98,[1]POSTE_R_SANITARIO!$A$6:$C$27,3,FALSE)</f>
        <v>0</v>
      </c>
      <c r="D98" s="8"/>
      <c r="E98" s="6">
        <f t="shared" si="4"/>
        <v>0</v>
      </c>
    </row>
    <row r="99" spans="1:5" s="27" customFormat="1" ht="15.75" customHeight="1">
      <c r="A99" s="24" t="s">
        <v>191</v>
      </c>
      <c r="B99" s="33" t="s">
        <v>192</v>
      </c>
      <c r="C99" s="29">
        <f>C100+C101+C104</f>
        <v>10424839.25</v>
      </c>
      <c r="D99" s="7"/>
      <c r="E99" s="6">
        <f t="shared" si="4"/>
        <v>0</v>
      </c>
    </row>
    <row r="100" spans="1:5" s="32" customFormat="1" ht="15.75" customHeight="1">
      <c r="A100" s="9" t="s">
        <v>193</v>
      </c>
      <c r="B100" s="38" t="s">
        <v>194</v>
      </c>
      <c r="C100" s="36">
        <f>VLOOKUP(A100,[1]Ins_Aziende!$A$4:$C$556,3,FALSE)</f>
        <v>15322.43</v>
      </c>
      <c r="D100" s="8">
        <v>1</v>
      </c>
      <c r="E100" s="6">
        <f t="shared" si="4"/>
        <v>0</v>
      </c>
    </row>
    <row r="101" spans="1:5" ht="15.75" customHeight="1">
      <c r="A101" s="24" t="s">
        <v>195</v>
      </c>
      <c r="B101" s="39" t="s">
        <v>196</v>
      </c>
      <c r="C101" s="29">
        <f>C102+C103</f>
        <v>315000</v>
      </c>
      <c r="D101" s="8"/>
      <c r="E101" s="6">
        <f t="shared" si="4"/>
        <v>0</v>
      </c>
    </row>
    <row r="102" spans="1:5" ht="15.75" customHeight="1">
      <c r="A102" s="9" t="s">
        <v>197</v>
      </c>
      <c r="B102" s="37" t="s">
        <v>198</v>
      </c>
      <c r="C102" s="36">
        <f>VLOOKUP(A102,[1]Ins_Aziende!$A$4:$C$556,3,FALSE)</f>
        <v>0</v>
      </c>
      <c r="D102" s="8">
        <v>1</v>
      </c>
      <c r="E102" s="6">
        <f t="shared" si="4"/>
        <v>0</v>
      </c>
    </row>
    <row r="103" spans="1:5" ht="15.75" customHeight="1">
      <c r="A103" s="9" t="s">
        <v>199</v>
      </c>
      <c r="B103" s="37" t="s">
        <v>200</v>
      </c>
      <c r="C103" s="36">
        <f>VLOOKUP(A103,[1]Ins_Aziende!$A$4:$C$556,3,FALSE)</f>
        <v>315000</v>
      </c>
      <c r="D103" s="8">
        <v>1</v>
      </c>
      <c r="E103" s="6">
        <f t="shared" si="4"/>
        <v>0</v>
      </c>
    </row>
    <row r="104" spans="1:5" ht="15.75" customHeight="1">
      <c r="A104" s="9" t="s">
        <v>201</v>
      </c>
      <c r="B104" s="38" t="s">
        <v>202</v>
      </c>
      <c r="C104" s="36">
        <f>VLOOKUP(A104,[1]Ins_Aziende!$A$4:$C$556,3,FALSE)</f>
        <v>10094516.82</v>
      </c>
      <c r="D104" s="8">
        <v>1</v>
      </c>
      <c r="E104" s="6">
        <f t="shared" si="4"/>
        <v>0</v>
      </c>
    </row>
    <row r="105" spans="1:5" ht="15.75" customHeight="1">
      <c r="A105" s="24" t="s">
        <v>203</v>
      </c>
      <c r="B105" s="33" t="s">
        <v>204</v>
      </c>
      <c r="C105" s="29">
        <f>C106+C110</f>
        <v>20000</v>
      </c>
      <c r="D105" s="8"/>
      <c r="E105" s="6">
        <f t="shared" si="4"/>
        <v>0</v>
      </c>
    </row>
    <row r="106" spans="1:5" ht="15.75" customHeight="1">
      <c r="A106" s="24" t="s">
        <v>205</v>
      </c>
      <c r="B106" s="39" t="s">
        <v>206</v>
      </c>
      <c r="C106" s="29">
        <f>C107+C108+C109</f>
        <v>0</v>
      </c>
      <c r="D106" s="8"/>
      <c r="E106" s="6">
        <f t="shared" si="4"/>
        <v>0</v>
      </c>
    </row>
    <row r="107" spans="1:5" ht="15.75" customHeight="1">
      <c r="A107" s="9" t="s">
        <v>207</v>
      </c>
      <c r="B107" s="10" t="s">
        <v>208</v>
      </c>
      <c r="C107" s="40">
        <v>0</v>
      </c>
      <c r="D107" s="8"/>
      <c r="E107" s="6"/>
    </row>
    <row r="108" spans="1:5" ht="15.75" customHeight="1">
      <c r="A108" s="9" t="s">
        <v>209</v>
      </c>
      <c r="B108" s="10" t="s">
        <v>210</v>
      </c>
      <c r="C108" s="40">
        <v>0</v>
      </c>
      <c r="D108" s="8"/>
      <c r="E108" s="6"/>
    </row>
    <row r="109" spans="1:5" ht="15.75" customHeight="1">
      <c r="A109" s="9" t="s">
        <v>211</v>
      </c>
      <c r="B109" s="10" t="s">
        <v>212</v>
      </c>
      <c r="C109" s="40">
        <v>0</v>
      </c>
      <c r="D109" s="8"/>
      <c r="E109" s="6"/>
    </row>
    <row r="110" spans="1:5" ht="15.75" customHeight="1">
      <c r="A110" s="9" t="s">
        <v>213</v>
      </c>
      <c r="B110" s="38" t="s">
        <v>214</v>
      </c>
      <c r="C110" s="36">
        <f>VLOOKUP(A110,[1]Ins_Aziende!$A$4:$C$556,3,FALSE)</f>
        <v>20000</v>
      </c>
      <c r="D110" s="8">
        <v>1</v>
      </c>
      <c r="E110" s="6">
        <f t="shared" ref="E110:E134" si="5">IF(C110&lt;0,1,0)</f>
        <v>0</v>
      </c>
    </row>
    <row r="111" spans="1:5" ht="15.75" customHeight="1">
      <c r="A111" s="24" t="s">
        <v>215</v>
      </c>
      <c r="B111" s="31" t="s">
        <v>216</v>
      </c>
      <c r="C111" s="29">
        <f>C112+C113+C114</f>
        <v>500000</v>
      </c>
      <c r="D111" s="8"/>
      <c r="E111" s="6">
        <f t="shared" si="5"/>
        <v>0</v>
      </c>
    </row>
    <row r="112" spans="1:5" ht="15.75" customHeight="1">
      <c r="A112" s="9" t="s">
        <v>217</v>
      </c>
      <c r="B112" s="41" t="s">
        <v>218</v>
      </c>
      <c r="C112" s="36">
        <f>VLOOKUP(A112,[1]Ins_Aziende!$A$4:$C$556,3,FALSE)</f>
        <v>500000</v>
      </c>
      <c r="D112" s="8">
        <v>1</v>
      </c>
      <c r="E112" s="6">
        <f t="shared" si="5"/>
        <v>0</v>
      </c>
    </row>
    <row r="113" spans="1:5" ht="15.75" customHeight="1">
      <c r="A113" s="9" t="s">
        <v>219</v>
      </c>
      <c r="B113" s="41" t="s">
        <v>220</v>
      </c>
      <c r="C113" s="36">
        <f>VLOOKUP(A113,[1]Ins_Aziende!$A$4:$C$556,3,FALSE)</f>
        <v>0</v>
      </c>
      <c r="D113" s="8">
        <v>1</v>
      </c>
      <c r="E113" s="6">
        <f t="shared" si="5"/>
        <v>0</v>
      </c>
    </row>
    <row r="114" spans="1:5" ht="15.75" customHeight="1">
      <c r="A114" s="9" t="s">
        <v>221</v>
      </c>
      <c r="B114" s="41" t="s">
        <v>222</v>
      </c>
      <c r="C114" s="36">
        <f>VLOOKUP(A114,[1]Ins_Aziende!$A$4:$C$556,3,FALSE)</f>
        <v>0</v>
      </c>
      <c r="D114" s="8">
        <v>1</v>
      </c>
      <c r="E114" s="6">
        <f t="shared" si="5"/>
        <v>0</v>
      </c>
    </row>
    <row r="115" spans="1:5" ht="15.75" customHeight="1">
      <c r="A115" s="24" t="s">
        <v>223</v>
      </c>
      <c r="B115" s="31" t="s">
        <v>224</v>
      </c>
      <c r="C115" s="29">
        <f>C116+C117+C118+C119+C120+C121</f>
        <v>5601061.2600000007</v>
      </c>
      <c r="D115" s="8"/>
      <c r="E115" s="6">
        <f t="shared" si="5"/>
        <v>0</v>
      </c>
    </row>
    <row r="116" spans="1:5" ht="15.75" customHeight="1">
      <c r="A116" s="9" t="s">
        <v>225</v>
      </c>
      <c r="B116" s="41" t="s">
        <v>226</v>
      </c>
      <c r="C116" s="36">
        <f>VLOOKUP(A116,[1]Ins_Aziende!$A$4:$C$556,3,FALSE)</f>
        <v>613194.18999999994</v>
      </c>
      <c r="D116" s="8">
        <v>1</v>
      </c>
      <c r="E116" s="6">
        <f t="shared" si="5"/>
        <v>0</v>
      </c>
    </row>
    <row r="117" spans="1:5" ht="15.75" customHeight="1">
      <c r="A117" s="9" t="s">
        <v>227</v>
      </c>
      <c r="B117" s="41" t="s">
        <v>228</v>
      </c>
      <c r="C117" s="36">
        <f>VLOOKUP(A117,[1]Ins_Aziende!$A$4:$C$556,3,FALSE)</f>
        <v>770890.77</v>
      </c>
      <c r="D117" s="8">
        <v>1</v>
      </c>
      <c r="E117" s="6">
        <f t="shared" si="5"/>
        <v>0</v>
      </c>
    </row>
    <row r="118" spans="1:5" ht="15.75" customHeight="1">
      <c r="A118" s="9" t="s">
        <v>229</v>
      </c>
      <c r="B118" s="41" t="s">
        <v>230</v>
      </c>
      <c r="C118" s="36">
        <f>VLOOKUP(A118,[1]Ins_Aziende!$A$4:$C$556,3,FALSE)</f>
        <v>395019.49</v>
      </c>
      <c r="D118" s="8">
        <v>1</v>
      </c>
      <c r="E118" s="6">
        <f t="shared" si="5"/>
        <v>0</v>
      </c>
    </row>
    <row r="119" spans="1:5" ht="15.75" customHeight="1">
      <c r="A119" s="9" t="s">
        <v>231</v>
      </c>
      <c r="B119" s="41" t="s">
        <v>232</v>
      </c>
      <c r="C119" s="36">
        <f>VLOOKUP(A119,[1]Ins_Aziende!$A$4:$C$556,3,FALSE)</f>
        <v>3041216.12</v>
      </c>
      <c r="D119" s="8">
        <v>1</v>
      </c>
      <c r="E119" s="6">
        <f t="shared" si="5"/>
        <v>0</v>
      </c>
    </row>
    <row r="120" spans="1:5" ht="15.75" customHeight="1">
      <c r="A120" s="9" t="s">
        <v>233</v>
      </c>
      <c r="B120" s="41" t="s">
        <v>234</v>
      </c>
      <c r="C120" s="36">
        <f>VLOOKUP(A120,[1]Ins_Aziende!$A$4:$C$556,3,FALSE)</f>
        <v>272386.82</v>
      </c>
      <c r="D120" s="8">
        <v>1</v>
      </c>
      <c r="E120" s="6">
        <f t="shared" si="5"/>
        <v>0</v>
      </c>
    </row>
    <row r="121" spans="1:5" ht="15.75" customHeight="1">
      <c r="A121" s="9" t="s">
        <v>235</v>
      </c>
      <c r="B121" s="41" t="s">
        <v>236</v>
      </c>
      <c r="C121" s="36">
        <f>VLOOKUP(A121,[1]Ins_Aziende!$A$4:$C$556,3,FALSE)</f>
        <v>508353.87</v>
      </c>
      <c r="D121" s="8">
        <v>1</v>
      </c>
      <c r="E121" s="6">
        <f t="shared" si="5"/>
        <v>0</v>
      </c>
    </row>
    <row r="122" spans="1:5" ht="15.75" customHeight="1">
      <c r="A122" s="9" t="s">
        <v>237</v>
      </c>
      <c r="B122" s="45" t="s">
        <v>238</v>
      </c>
      <c r="C122" s="36">
        <f>VLOOKUP(A122,[1]Ins_Aziende!$A$4:$C$556,3,FALSE)</f>
        <v>0</v>
      </c>
      <c r="D122" s="8">
        <v>1</v>
      </c>
      <c r="E122" s="6">
        <f t="shared" si="5"/>
        <v>0</v>
      </c>
    </row>
    <row r="123" spans="1:5" ht="15.75" customHeight="1">
      <c r="A123" s="24" t="s">
        <v>239</v>
      </c>
      <c r="B123" s="31" t="s">
        <v>240</v>
      </c>
      <c r="C123" s="29">
        <f>C124+C125+C126</f>
        <v>93600</v>
      </c>
      <c r="D123" s="8"/>
      <c r="E123" s="6">
        <f t="shared" si="5"/>
        <v>0</v>
      </c>
    </row>
    <row r="124" spans="1:5" ht="15.75" customHeight="1">
      <c r="A124" s="9" t="s">
        <v>241</v>
      </c>
      <c r="B124" s="41" t="s">
        <v>242</v>
      </c>
      <c r="C124" s="36">
        <f>VLOOKUP(A124,[1]Ins_Aziende!$A$4:$C$556,3,FALSE)</f>
        <v>0</v>
      </c>
      <c r="D124" s="8">
        <v>1</v>
      </c>
      <c r="E124" s="6">
        <f t="shared" si="5"/>
        <v>0</v>
      </c>
    </row>
    <row r="125" spans="1:5" ht="15.75" customHeight="1">
      <c r="A125" s="9" t="s">
        <v>243</v>
      </c>
      <c r="B125" s="41" t="s">
        <v>244</v>
      </c>
      <c r="C125" s="36">
        <f>VLOOKUP(A125,[1]Ins_Aziende!$A$4:$C$556,3,FALSE)</f>
        <v>41600</v>
      </c>
      <c r="D125" s="8">
        <v>1</v>
      </c>
      <c r="E125" s="6">
        <f t="shared" si="5"/>
        <v>0</v>
      </c>
    </row>
    <row r="126" spans="1:5" ht="15.75" customHeight="1">
      <c r="A126" s="9" t="s">
        <v>245</v>
      </c>
      <c r="B126" s="41" t="s">
        <v>246</v>
      </c>
      <c r="C126" s="36">
        <f>VLOOKUP(A126,[1]Ins_Aziende!$A$4:$C$556,3,FALSE)</f>
        <v>52000</v>
      </c>
      <c r="D126" s="8">
        <v>1</v>
      </c>
      <c r="E126" s="6">
        <f t="shared" si="5"/>
        <v>0</v>
      </c>
    </row>
    <row r="127" spans="1:5" ht="15.75" customHeight="1">
      <c r="A127" s="24" t="s">
        <v>247</v>
      </c>
      <c r="B127" s="30" t="s">
        <v>248</v>
      </c>
      <c r="C127" s="29">
        <f>C128+C160+C330+C338+C347+C389+C395+C421+C426+C443</f>
        <v>109855955.72000001</v>
      </c>
      <c r="D127" s="8"/>
      <c r="E127" s="6">
        <f t="shared" si="5"/>
        <v>0</v>
      </c>
    </row>
    <row r="128" spans="1:5" ht="15.75" customHeight="1">
      <c r="A128" s="24" t="s">
        <v>249</v>
      </c>
      <c r="B128" s="31" t="s">
        <v>250</v>
      </c>
      <c r="C128" s="29">
        <f>C129+C152</f>
        <v>48380432.890000001</v>
      </c>
      <c r="D128" s="8"/>
      <c r="E128" s="6">
        <f t="shared" si="5"/>
        <v>0</v>
      </c>
    </row>
    <row r="129" spans="1:5" ht="15.75" customHeight="1">
      <c r="A129" s="24" t="s">
        <v>251</v>
      </c>
      <c r="B129" s="33" t="s">
        <v>252</v>
      </c>
      <c r="C129" s="29">
        <f>C130+C134+C138+C144+C145+C146+C147+C148+C151</f>
        <v>47913932.890000001</v>
      </c>
      <c r="D129" s="8"/>
      <c r="E129" s="6">
        <f t="shared" si="5"/>
        <v>0</v>
      </c>
    </row>
    <row r="130" spans="1:5" ht="15.75" customHeight="1">
      <c r="A130" s="24" t="s">
        <v>253</v>
      </c>
      <c r="B130" s="39" t="s">
        <v>254</v>
      </c>
      <c r="C130" s="29">
        <f>C131+C132+C133</f>
        <v>27500000</v>
      </c>
      <c r="D130" s="8"/>
      <c r="E130" s="6">
        <f t="shared" si="5"/>
        <v>0</v>
      </c>
    </row>
    <row r="131" spans="1:5" ht="15.75" customHeight="1">
      <c r="A131" s="9" t="s">
        <v>255</v>
      </c>
      <c r="B131" s="37" t="s">
        <v>256</v>
      </c>
      <c r="C131" s="36">
        <f>VLOOKUP(A131,[1]Ins_Aziende!$A$4:$C$556,3,FALSE)</f>
        <v>26200000</v>
      </c>
      <c r="D131" s="8">
        <v>1</v>
      </c>
      <c r="E131" s="6">
        <f t="shared" si="5"/>
        <v>0</v>
      </c>
    </row>
    <row r="132" spans="1:5" ht="15.75" customHeight="1">
      <c r="A132" s="9" t="s">
        <v>257</v>
      </c>
      <c r="B132" s="37" t="s">
        <v>258</v>
      </c>
      <c r="C132" s="36">
        <f>VLOOKUP(A132,[1]Ins_Aziende!$A$4:$C$556,3,FALSE)</f>
        <v>1300000</v>
      </c>
      <c r="D132" s="8">
        <v>1</v>
      </c>
      <c r="E132" s="6">
        <f t="shared" si="5"/>
        <v>0</v>
      </c>
    </row>
    <row r="133" spans="1:5" ht="15.75" customHeight="1">
      <c r="A133" s="9" t="s">
        <v>259</v>
      </c>
      <c r="B133" s="37" t="s">
        <v>260</v>
      </c>
      <c r="C133" s="36">
        <f>VLOOKUP(A133,[1]Ins_Aziende!$A$4:$C$556,3,FALSE)</f>
        <v>0</v>
      </c>
      <c r="D133" s="8">
        <v>1</v>
      </c>
      <c r="E133" s="6">
        <f t="shared" si="5"/>
        <v>0</v>
      </c>
    </row>
    <row r="134" spans="1:5" ht="15.75" customHeight="1">
      <c r="A134" s="24" t="s">
        <v>261</v>
      </c>
      <c r="B134" s="39" t="s">
        <v>262</v>
      </c>
      <c r="C134" s="29">
        <f>C135+C136+C137</f>
        <v>0</v>
      </c>
      <c r="D134" s="8"/>
      <c r="E134" s="6">
        <f t="shared" si="5"/>
        <v>0</v>
      </c>
    </row>
    <row r="135" spans="1:5" ht="15.75" customHeight="1">
      <c r="A135" s="9" t="s">
        <v>263</v>
      </c>
      <c r="B135" s="10" t="s">
        <v>264</v>
      </c>
      <c r="C135" s="40">
        <v>0</v>
      </c>
      <c r="D135" s="8"/>
      <c r="E135" s="6"/>
    </row>
    <row r="136" spans="1:5" ht="15.75" customHeight="1">
      <c r="A136" s="9" t="s">
        <v>265</v>
      </c>
      <c r="B136" s="10" t="s">
        <v>266</v>
      </c>
      <c r="C136" s="40">
        <v>0</v>
      </c>
      <c r="D136" s="8"/>
      <c r="E136" s="6"/>
    </row>
    <row r="137" spans="1:5" ht="15.75" customHeight="1">
      <c r="A137" s="9" t="s">
        <v>267</v>
      </c>
      <c r="B137" s="37" t="s">
        <v>268</v>
      </c>
      <c r="C137" s="36">
        <f>VLOOKUP(A137,[1]Ins_Aziende!$A$4:$C$556,3,FALSE)</f>
        <v>0</v>
      </c>
      <c r="D137" s="8">
        <v>1</v>
      </c>
      <c r="E137" s="6">
        <f t="shared" ref="E137:E148" si="6">IF(C137&lt;0,1,0)</f>
        <v>0</v>
      </c>
    </row>
    <row r="138" spans="1:5" ht="15.75" customHeight="1">
      <c r="A138" s="24" t="s">
        <v>269</v>
      </c>
      <c r="B138" s="39" t="s">
        <v>270</v>
      </c>
      <c r="C138" s="29">
        <f>C139+C142+C143</f>
        <v>4950000</v>
      </c>
      <c r="D138" s="8"/>
      <c r="E138" s="6">
        <f t="shared" si="6"/>
        <v>0</v>
      </c>
    </row>
    <row r="139" spans="1:5" ht="15.75" customHeight="1">
      <c r="A139" s="9" t="s">
        <v>271</v>
      </c>
      <c r="B139" s="37" t="s">
        <v>272</v>
      </c>
      <c r="C139" s="36">
        <f>C140+C141</f>
        <v>3730000</v>
      </c>
      <c r="D139" s="8"/>
      <c r="E139" s="6">
        <f t="shared" si="6"/>
        <v>0</v>
      </c>
    </row>
    <row r="140" spans="1:5" ht="15.75" customHeight="1">
      <c r="A140" s="9" t="s">
        <v>273</v>
      </c>
      <c r="B140" s="44" t="s">
        <v>274</v>
      </c>
      <c r="C140" s="36">
        <f>VLOOKUP(A140,[1]Ins_Aziende!$A$4:$C$556,3,FALSE)</f>
        <v>260000</v>
      </c>
      <c r="D140" s="8">
        <v>1</v>
      </c>
      <c r="E140" s="6">
        <f t="shared" si="6"/>
        <v>0</v>
      </c>
    </row>
    <row r="141" spans="1:5" ht="15.75" customHeight="1">
      <c r="A141" s="9" t="s">
        <v>275</v>
      </c>
      <c r="B141" s="44" t="s">
        <v>276</v>
      </c>
      <c r="C141" s="36">
        <f>VLOOKUP(A141,[1]Ins_Aziende!$A$4:$C$556,3,FALSE)</f>
        <v>3470000</v>
      </c>
      <c r="D141" s="8">
        <v>1</v>
      </c>
      <c r="E141" s="6">
        <f t="shared" si="6"/>
        <v>0</v>
      </c>
    </row>
    <row r="142" spans="1:5" ht="15.75" customHeight="1">
      <c r="A142" s="9" t="s">
        <v>277</v>
      </c>
      <c r="B142" s="37" t="s">
        <v>278</v>
      </c>
      <c r="C142" s="36">
        <f>VLOOKUP(A142,[1]Ins_Aziende!$A$4:$C$556,3,FALSE)</f>
        <v>0</v>
      </c>
      <c r="D142" s="8">
        <v>1</v>
      </c>
      <c r="E142" s="6">
        <f t="shared" si="6"/>
        <v>0</v>
      </c>
    </row>
    <row r="143" spans="1:5" ht="15.75" customHeight="1">
      <c r="A143" s="9" t="s">
        <v>279</v>
      </c>
      <c r="B143" s="37" t="s">
        <v>280</v>
      </c>
      <c r="C143" s="36">
        <f>VLOOKUP(A143,[1]Ins_Aziende!$A$4:$C$556,3,FALSE)</f>
        <v>1220000</v>
      </c>
      <c r="D143" s="8">
        <v>1</v>
      </c>
      <c r="E143" s="6">
        <f t="shared" si="6"/>
        <v>0</v>
      </c>
    </row>
    <row r="144" spans="1:5" ht="15.75" customHeight="1">
      <c r="A144" s="9" t="s">
        <v>281</v>
      </c>
      <c r="B144" s="38" t="s">
        <v>282</v>
      </c>
      <c r="C144" s="36">
        <f>VLOOKUP(A144,[1]Ins_Aziende!$A$4:$C$556,3,FALSE)</f>
        <v>2500</v>
      </c>
      <c r="D144" s="8">
        <v>1</v>
      </c>
      <c r="E144" s="6">
        <f t="shared" si="6"/>
        <v>0</v>
      </c>
    </row>
    <row r="145" spans="1:5" ht="15.75" customHeight="1">
      <c r="A145" s="9" t="s">
        <v>283</v>
      </c>
      <c r="B145" s="38" t="s">
        <v>284</v>
      </c>
      <c r="C145" s="36">
        <f>VLOOKUP(A145,[1]Ins_Aziende!$A$4:$C$556,3,FALSE)</f>
        <v>0</v>
      </c>
      <c r="D145" s="8">
        <v>1</v>
      </c>
      <c r="E145" s="6">
        <f t="shared" si="6"/>
        <v>0</v>
      </c>
    </row>
    <row r="146" spans="1:5" ht="15.75" customHeight="1">
      <c r="A146" s="9" t="s">
        <v>285</v>
      </c>
      <c r="B146" s="38" t="s">
        <v>286</v>
      </c>
      <c r="C146" s="36">
        <f>VLOOKUP(A146,[1]Ins_Aziende!$A$4:$C$556,3,FALSE)</f>
        <v>1050000</v>
      </c>
      <c r="D146" s="8">
        <v>1</v>
      </c>
      <c r="E146" s="6">
        <f t="shared" si="6"/>
        <v>0</v>
      </c>
    </row>
    <row r="147" spans="1:5" ht="15.75" customHeight="1">
      <c r="A147" s="9" t="s">
        <v>287</v>
      </c>
      <c r="B147" s="38" t="s">
        <v>288</v>
      </c>
      <c r="C147" s="36">
        <f>VLOOKUP(A147,[1]Ins_Aziende!$A$4:$C$556,3,FALSE)</f>
        <v>0</v>
      </c>
      <c r="D147" s="8">
        <v>1</v>
      </c>
      <c r="E147" s="6">
        <f t="shared" si="6"/>
        <v>0</v>
      </c>
    </row>
    <row r="148" spans="1:5" ht="15.75" customHeight="1">
      <c r="A148" s="9" t="s">
        <v>289</v>
      </c>
      <c r="B148" s="38" t="s">
        <v>290</v>
      </c>
      <c r="C148" s="36">
        <f>C149+C150</f>
        <v>290000</v>
      </c>
      <c r="D148" s="8"/>
      <c r="E148" s="6">
        <f t="shared" si="6"/>
        <v>0</v>
      </c>
    </row>
    <row r="149" spans="1:5" ht="15.75" customHeight="1">
      <c r="A149" s="9" t="s">
        <v>291</v>
      </c>
      <c r="B149" s="37" t="s">
        <v>292</v>
      </c>
      <c r="C149" s="40">
        <v>0</v>
      </c>
      <c r="D149" s="8"/>
      <c r="E149" s="6"/>
    </row>
    <row r="150" spans="1:5" ht="15.75" customHeight="1">
      <c r="A150" s="9" t="s">
        <v>293</v>
      </c>
      <c r="B150" s="37" t="s">
        <v>294</v>
      </c>
      <c r="C150" s="36">
        <f>VLOOKUP(A150,[1]Ins_Aziende!$A$4:$C$556,3,FALSE)</f>
        <v>290000</v>
      </c>
      <c r="D150" s="8">
        <v>1</v>
      </c>
      <c r="E150" s="6">
        <f t="shared" ref="E150:E175" si="7">IF(C150&lt;0,1,0)</f>
        <v>0</v>
      </c>
    </row>
    <row r="151" spans="1:5" ht="15.75" customHeight="1">
      <c r="A151" s="9" t="s">
        <v>295</v>
      </c>
      <c r="B151" s="38" t="s">
        <v>296</v>
      </c>
      <c r="C151" s="36">
        <f>VLOOKUP(A151,[1]POSTE_R_SANITARIO!$A$6:$C$27,3,FALSE)</f>
        <v>14121432.890000001</v>
      </c>
      <c r="D151" s="8"/>
      <c r="E151" s="6">
        <f t="shared" si="7"/>
        <v>0</v>
      </c>
    </row>
    <row r="152" spans="1:5" ht="15.75" customHeight="1">
      <c r="A152" s="24" t="s">
        <v>297</v>
      </c>
      <c r="B152" s="33" t="s">
        <v>298</v>
      </c>
      <c r="C152" s="29">
        <f>C153+C154+C155+C156+C157+C158+C159</f>
        <v>466500</v>
      </c>
      <c r="D152" s="8"/>
      <c r="E152" s="6">
        <f t="shared" si="7"/>
        <v>0</v>
      </c>
    </row>
    <row r="153" spans="1:5" ht="15.75" customHeight="1">
      <c r="A153" s="9" t="s">
        <v>299</v>
      </c>
      <c r="B153" s="38" t="s">
        <v>300</v>
      </c>
      <c r="C153" s="36">
        <f>VLOOKUP(A153,[1]Ins_Aziende!$A$4:$C$556,3,FALSE)</f>
        <v>13000</v>
      </c>
      <c r="D153" s="8">
        <v>1</v>
      </c>
      <c r="E153" s="6">
        <f t="shared" si="7"/>
        <v>0</v>
      </c>
    </row>
    <row r="154" spans="1:5" ht="15.75" customHeight="1">
      <c r="A154" s="9" t="s">
        <v>301</v>
      </c>
      <c r="B154" s="38" t="s">
        <v>302</v>
      </c>
      <c r="C154" s="36">
        <f>VLOOKUP(A154,[1]Ins_Aziende!$A$4:$C$556,3,FALSE)</f>
        <v>55000</v>
      </c>
      <c r="D154" s="8">
        <v>1</v>
      </c>
      <c r="E154" s="6">
        <f t="shared" si="7"/>
        <v>0</v>
      </c>
    </row>
    <row r="155" spans="1:5" ht="15.75" customHeight="1">
      <c r="A155" s="9" t="s">
        <v>303</v>
      </c>
      <c r="B155" s="38" t="s">
        <v>304</v>
      </c>
      <c r="C155" s="36">
        <f>VLOOKUP(A155,[1]Ins_Aziende!$A$4:$C$556,3,FALSE)</f>
        <v>3500</v>
      </c>
      <c r="D155" s="8">
        <v>1</v>
      </c>
      <c r="E155" s="6">
        <f t="shared" si="7"/>
        <v>0</v>
      </c>
    </row>
    <row r="156" spans="1:5" ht="15.75" customHeight="1">
      <c r="A156" s="9" t="s">
        <v>305</v>
      </c>
      <c r="B156" s="38" t="s">
        <v>306</v>
      </c>
      <c r="C156" s="36">
        <f>VLOOKUP(A156,[1]Ins_Aziende!$A$4:$C$556,3,FALSE)</f>
        <v>115000</v>
      </c>
      <c r="D156" s="8">
        <v>1</v>
      </c>
      <c r="E156" s="6">
        <f t="shared" si="7"/>
        <v>0</v>
      </c>
    </row>
    <row r="157" spans="1:5" ht="15.75" customHeight="1">
      <c r="A157" s="9" t="s">
        <v>307</v>
      </c>
      <c r="B157" s="38" t="s">
        <v>308</v>
      </c>
      <c r="C157" s="36">
        <f>VLOOKUP(A157,[1]Ins_Aziende!$A$4:$C$556,3,FALSE)</f>
        <v>80000</v>
      </c>
      <c r="D157" s="8">
        <v>1</v>
      </c>
      <c r="E157" s="6">
        <f t="shared" si="7"/>
        <v>0</v>
      </c>
    </row>
    <row r="158" spans="1:5" ht="15.75" customHeight="1">
      <c r="A158" s="9" t="s">
        <v>309</v>
      </c>
      <c r="B158" s="38" t="s">
        <v>310</v>
      </c>
      <c r="C158" s="36">
        <f>VLOOKUP(A158,[1]Ins_Aziende!$A$4:$C$556,3,FALSE)</f>
        <v>35000</v>
      </c>
      <c r="D158" s="8">
        <v>1</v>
      </c>
      <c r="E158" s="6">
        <f t="shared" si="7"/>
        <v>0</v>
      </c>
    </row>
    <row r="159" spans="1:5" ht="15.75" customHeight="1">
      <c r="A159" s="9" t="s">
        <v>311</v>
      </c>
      <c r="B159" s="38" t="s">
        <v>312</v>
      </c>
      <c r="C159" s="36">
        <f>VLOOKUP(A159,[1]POSTE_R_SANITARIO!$A$6:$C$27,3,FALSE)</f>
        <v>165000</v>
      </c>
      <c r="D159" s="8"/>
      <c r="E159" s="6">
        <f t="shared" si="7"/>
        <v>0</v>
      </c>
    </row>
    <row r="160" spans="1:5" ht="15.75" customHeight="1">
      <c r="A160" s="24" t="s">
        <v>313</v>
      </c>
      <c r="B160" s="31" t="s">
        <v>314</v>
      </c>
      <c r="C160" s="29">
        <f>C161+C293</f>
        <v>21390200.98</v>
      </c>
      <c r="D160" s="8"/>
      <c r="E160" s="6">
        <f t="shared" si="7"/>
        <v>0</v>
      </c>
    </row>
    <row r="161" spans="1:5" ht="15.75" customHeight="1">
      <c r="A161" s="24" t="s">
        <v>315</v>
      </c>
      <c r="B161" s="33" t="s">
        <v>316</v>
      </c>
      <c r="C161" s="29">
        <f>C162+C170+C174+C185+C191+C196+C201+C211+C217+C224+C230+C235+C251+C259+C266+C280+C292</f>
        <v>12675450.32</v>
      </c>
      <c r="D161" s="8"/>
      <c r="E161" s="6">
        <f t="shared" si="7"/>
        <v>0</v>
      </c>
    </row>
    <row r="162" spans="1:5" ht="15.75" customHeight="1">
      <c r="A162" s="24" t="s">
        <v>317</v>
      </c>
      <c r="B162" s="39" t="s">
        <v>318</v>
      </c>
      <c r="C162" s="29">
        <f>C163+C168+C169</f>
        <v>0</v>
      </c>
      <c r="D162" s="8"/>
      <c r="E162" s="6">
        <f t="shared" si="7"/>
        <v>0</v>
      </c>
    </row>
    <row r="163" spans="1:5" s="47" customFormat="1" ht="15.75" customHeight="1">
      <c r="A163" s="24" t="s">
        <v>319</v>
      </c>
      <c r="B163" s="46" t="s">
        <v>320</v>
      </c>
      <c r="C163" s="29">
        <f>C164+C165+C166+C167</f>
        <v>0</v>
      </c>
      <c r="D163" s="12"/>
      <c r="E163" s="6">
        <f t="shared" si="7"/>
        <v>0</v>
      </c>
    </row>
    <row r="164" spans="1:5" s="47" customFormat="1" ht="15.75" customHeight="1">
      <c r="A164" s="9" t="s">
        <v>321</v>
      </c>
      <c r="B164" s="48" t="s">
        <v>322</v>
      </c>
      <c r="C164" s="36">
        <f>VLOOKUP(A164,[1]Ins_Aziende!$A$4:$C$556,3,FALSE)</f>
        <v>0</v>
      </c>
      <c r="D164" s="12">
        <v>1</v>
      </c>
      <c r="E164" s="6">
        <f t="shared" si="7"/>
        <v>0</v>
      </c>
    </row>
    <row r="165" spans="1:5" s="47" customFormat="1" ht="15.75" customHeight="1">
      <c r="A165" s="9" t="s">
        <v>323</v>
      </c>
      <c r="B165" s="48" t="s">
        <v>324</v>
      </c>
      <c r="C165" s="36">
        <f>VLOOKUP(A165,[1]Ins_Aziende!$A$4:$C$556,3,FALSE)</f>
        <v>0</v>
      </c>
      <c r="D165" s="12">
        <v>1</v>
      </c>
      <c r="E165" s="6">
        <f t="shared" si="7"/>
        <v>0</v>
      </c>
    </row>
    <row r="166" spans="1:5" s="47" customFormat="1" ht="15.75" customHeight="1">
      <c r="A166" s="9" t="s">
        <v>325</v>
      </c>
      <c r="B166" s="48" t="s">
        <v>326</v>
      </c>
      <c r="C166" s="36">
        <f>VLOOKUP(A166,[1]Ins_Aziende!$A$4:$C$556,3,FALSE)</f>
        <v>0</v>
      </c>
      <c r="D166" s="12">
        <v>1</v>
      </c>
      <c r="E166" s="6">
        <f t="shared" si="7"/>
        <v>0</v>
      </c>
    </row>
    <row r="167" spans="1:5" s="47" customFormat="1" ht="15.75" customHeight="1">
      <c r="A167" s="9" t="s">
        <v>327</v>
      </c>
      <c r="B167" s="48" t="s">
        <v>328</v>
      </c>
      <c r="C167" s="36">
        <f>VLOOKUP(A167,[1]Ins_Aziende!$A$4:$C$556,3,FALSE)</f>
        <v>0</v>
      </c>
      <c r="D167" s="12">
        <v>1</v>
      </c>
      <c r="E167" s="6">
        <f t="shared" si="7"/>
        <v>0</v>
      </c>
    </row>
    <row r="168" spans="1:5" s="47" customFormat="1" ht="15.75" customHeight="1">
      <c r="A168" s="9" t="s">
        <v>329</v>
      </c>
      <c r="B168" s="44" t="s">
        <v>330</v>
      </c>
      <c r="C168" s="36">
        <f>VLOOKUP(A168,[1]Ins_Aziende!$A$4:$C$556,3,FALSE)</f>
        <v>0</v>
      </c>
      <c r="D168" s="12">
        <v>1</v>
      </c>
      <c r="E168" s="6">
        <f t="shared" si="7"/>
        <v>0</v>
      </c>
    </row>
    <row r="169" spans="1:5" s="47" customFormat="1" ht="15.75" customHeight="1">
      <c r="A169" s="9" t="s">
        <v>331</v>
      </c>
      <c r="B169" s="44" t="s">
        <v>332</v>
      </c>
      <c r="C169" s="36">
        <f>VLOOKUP(A169,[1]Ins_Aziende!$A$4:$C$556,3,FALSE)</f>
        <v>0</v>
      </c>
      <c r="D169" s="12">
        <v>1</v>
      </c>
      <c r="E169" s="6">
        <f t="shared" si="7"/>
        <v>0</v>
      </c>
    </row>
    <row r="170" spans="1:5" ht="15.75" customHeight="1">
      <c r="A170" s="24" t="s">
        <v>333</v>
      </c>
      <c r="B170" s="39" t="s">
        <v>334</v>
      </c>
      <c r="C170" s="29">
        <f>C171+C172+C173</f>
        <v>0</v>
      </c>
      <c r="D170" s="8"/>
      <c r="E170" s="6">
        <f t="shared" si="7"/>
        <v>0</v>
      </c>
    </row>
    <row r="171" spans="1:5" ht="15.75" customHeight="1">
      <c r="A171" s="9" t="s">
        <v>335</v>
      </c>
      <c r="B171" s="37" t="s">
        <v>336</v>
      </c>
      <c r="C171" s="36">
        <f>VLOOKUP(A171,[1]Ins_Aziende!$A$4:$C$556,3,FALSE)</f>
        <v>0</v>
      </c>
      <c r="D171" s="12">
        <v>1</v>
      </c>
      <c r="E171" s="6">
        <f t="shared" si="7"/>
        <v>0</v>
      </c>
    </row>
    <row r="172" spans="1:5" ht="15.75" customHeight="1">
      <c r="A172" s="9" t="s">
        <v>337</v>
      </c>
      <c r="B172" s="37" t="s">
        <v>338</v>
      </c>
      <c r="C172" s="36">
        <f>VLOOKUP(A172,[1]Ins_Aziende!$A$4:$C$556,3,FALSE)</f>
        <v>0</v>
      </c>
      <c r="D172" s="12">
        <v>1</v>
      </c>
      <c r="E172" s="6">
        <f t="shared" si="7"/>
        <v>0</v>
      </c>
    </row>
    <row r="173" spans="1:5" ht="15.75" customHeight="1">
      <c r="A173" s="9" t="s">
        <v>339</v>
      </c>
      <c r="B173" s="37" t="s">
        <v>340</v>
      </c>
      <c r="C173" s="36">
        <f>VLOOKUP(A173,[1]Ins_Aziende!$A$4:$C$556,3,FALSE)</f>
        <v>0</v>
      </c>
      <c r="D173" s="12">
        <v>1</v>
      </c>
      <c r="E173" s="6">
        <f t="shared" si="7"/>
        <v>0</v>
      </c>
    </row>
    <row r="174" spans="1:5" ht="15.75" customHeight="1">
      <c r="A174" s="24" t="s">
        <v>341</v>
      </c>
      <c r="B174" s="39" t="s">
        <v>342</v>
      </c>
      <c r="C174" s="29">
        <f>C175+C176+C177+C178+C179+C184</f>
        <v>3890000</v>
      </c>
      <c r="D174" s="8"/>
      <c r="E174" s="6">
        <f t="shared" si="7"/>
        <v>0</v>
      </c>
    </row>
    <row r="175" spans="1:5" ht="15.75" customHeight="1">
      <c r="A175" s="9" t="s">
        <v>343</v>
      </c>
      <c r="B175" s="37" t="s">
        <v>344</v>
      </c>
      <c r="C175" s="36">
        <f>VLOOKUP(A175,[1]Ins_Aziende!$A$4:$C$556,3,FALSE)</f>
        <v>0</v>
      </c>
      <c r="D175" s="12">
        <v>1</v>
      </c>
      <c r="E175" s="6">
        <f t="shared" si="7"/>
        <v>0</v>
      </c>
    </row>
    <row r="176" spans="1:5" ht="15.75" customHeight="1">
      <c r="A176" s="9" t="s">
        <v>345</v>
      </c>
      <c r="B176" s="37" t="s">
        <v>346</v>
      </c>
      <c r="C176" s="40">
        <v>0</v>
      </c>
      <c r="D176" s="8"/>
      <c r="E176" s="6"/>
    </row>
    <row r="177" spans="1:5" ht="15.75" customHeight="1">
      <c r="A177" s="9" t="s">
        <v>347</v>
      </c>
      <c r="B177" s="37" t="s">
        <v>348</v>
      </c>
      <c r="C177" s="36">
        <f>VLOOKUP(A177,[1]Ins_Aziende!$A$4:$C$556,3,FALSE)</f>
        <v>0</v>
      </c>
      <c r="D177" s="12">
        <v>1</v>
      </c>
      <c r="E177" s="6">
        <f t="shared" ref="E177:E183" si="8">IF(C177&lt;0,1,0)</f>
        <v>0</v>
      </c>
    </row>
    <row r="178" spans="1:5" ht="15.75" customHeight="1">
      <c r="A178" s="9" t="s">
        <v>349</v>
      </c>
      <c r="B178" s="37" t="s">
        <v>350</v>
      </c>
      <c r="C178" s="36">
        <f>VLOOKUP(A178,[1]Ins_Aziende!$A$4:$C$556,3,FALSE)</f>
        <v>0</v>
      </c>
      <c r="D178" s="8">
        <v>1</v>
      </c>
      <c r="E178" s="6">
        <f t="shared" si="8"/>
        <v>0</v>
      </c>
    </row>
    <row r="179" spans="1:5" ht="15.75" customHeight="1">
      <c r="A179" s="24" t="s">
        <v>351</v>
      </c>
      <c r="B179" s="43" t="s">
        <v>352</v>
      </c>
      <c r="C179" s="29">
        <f>C180+C181+C182+C183</f>
        <v>3890000</v>
      </c>
      <c r="D179" s="8"/>
      <c r="E179" s="6">
        <f t="shared" si="8"/>
        <v>0</v>
      </c>
    </row>
    <row r="180" spans="1:5" ht="15.75" customHeight="1">
      <c r="A180" s="9" t="s">
        <v>353</v>
      </c>
      <c r="B180" s="44" t="s">
        <v>354</v>
      </c>
      <c r="C180" s="36">
        <f>VLOOKUP(A180,[1]Ins_Aziende!$A$4:$C$556,3,FALSE)</f>
        <v>0</v>
      </c>
      <c r="D180" s="8">
        <v>1</v>
      </c>
      <c r="E180" s="6">
        <f t="shared" si="8"/>
        <v>0</v>
      </c>
    </row>
    <row r="181" spans="1:5" ht="15.75" customHeight="1">
      <c r="A181" s="9" t="s">
        <v>355</v>
      </c>
      <c r="B181" s="44" t="s">
        <v>356</v>
      </c>
      <c r="C181" s="36">
        <f>VLOOKUP(A181,[1]Ins_Aziende!$A$4:$C$556,3,FALSE)</f>
        <v>0</v>
      </c>
      <c r="D181" s="8">
        <v>1</v>
      </c>
      <c r="E181" s="6">
        <f t="shared" si="8"/>
        <v>0</v>
      </c>
    </row>
    <row r="182" spans="1:5" ht="15.75" customHeight="1">
      <c r="A182" s="9" t="s">
        <v>357</v>
      </c>
      <c r="B182" s="44" t="s">
        <v>358</v>
      </c>
      <c r="C182" s="36">
        <f>VLOOKUP(A182,[1]Ins_Aziende!$A$4:$C$556,3,FALSE)</f>
        <v>3890000</v>
      </c>
      <c r="D182" s="8">
        <v>1</v>
      </c>
      <c r="E182" s="6">
        <f t="shared" si="8"/>
        <v>0</v>
      </c>
    </row>
    <row r="183" spans="1:5" ht="15.75" customHeight="1">
      <c r="A183" s="9" t="s">
        <v>359</v>
      </c>
      <c r="B183" s="44" t="s">
        <v>360</v>
      </c>
      <c r="C183" s="36">
        <f>VLOOKUP(A183,[1]Ins_Aziende!$A$4:$C$556,3,FALSE)</f>
        <v>0</v>
      </c>
      <c r="D183" s="8">
        <v>1</v>
      </c>
      <c r="E183" s="6">
        <f t="shared" si="8"/>
        <v>0</v>
      </c>
    </row>
    <row r="184" spans="1:5" ht="15.75" customHeight="1">
      <c r="A184" s="9" t="s">
        <v>361</v>
      </c>
      <c r="B184" s="37" t="s">
        <v>362</v>
      </c>
      <c r="C184" s="40">
        <v>0</v>
      </c>
      <c r="D184" s="8"/>
      <c r="E184" s="6"/>
    </row>
    <row r="185" spans="1:5" ht="15.75" customHeight="1">
      <c r="A185" s="24" t="s">
        <v>363</v>
      </c>
      <c r="B185" s="39" t="s">
        <v>364</v>
      </c>
      <c r="C185" s="29">
        <f>C186+C187+C188+C189+C190</f>
        <v>0</v>
      </c>
      <c r="D185" s="8"/>
      <c r="E185" s="6">
        <f t="shared" ref="E185:E191" si="9">IF(C185&lt;0,1,0)</f>
        <v>0</v>
      </c>
    </row>
    <row r="186" spans="1:5" ht="15.75" customHeight="1">
      <c r="A186" s="9" t="s">
        <v>365</v>
      </c>
      <c r="B186" s="37" t="s">
        <v>366</v>
      </c>
      <c r="C186" s="36">
        <f>VLOOKUP(A186,[1]Ins_Aziende!$A$4:$C$556,3,FALSE)</f>
        <v>0</v>
      </c>
      <c r="D186" s="8">
        <v>1</v>
      </c>
      <c r="E186" s="6">
        <f t="shared" si="9"/>
        <v>0</v>
      </c>
    </row>
    <row r="187" spans="1:5" ht="15.75" customHeight="1">
      <c r="A187" s="9" t="s">
        <v>367</v>
      </c>
      <c r="B187" s="37" t="s">
        <v>368</v>
      </c>
      <c r="C187" s="36">
        <f>VLOOKUP(A187,[1]Ins_Aziende!$A$4:$C$556,3,FALSE)</f>
        <v>0</v>
      </c>
      <c r="D187" s="8">
        <v>1</v>
      </c>
      <c r="E187" s="6">
        <f t="shared" si="9"/>
        <v>0</v>
      </c>
    </row>
    <row r="188" spans="1:5" ht="15.75" customHeight="1">
      <c r="A188" s="9" t="s">
        <v>369</v>
      </c>
      <c r="B188" s="37" t="s">
        <v>370</v>
      </c>
      <c r="C188" s="36">
        <f>VLOOKUP(A188,[1]Ins_Aziende!$A$4:$C$556,3,FALSE)</f>
        <v>0</v>
      </c>
      <c r="D188" s="8">
        <v>1</v>
      </c>
      <c r="E188" s="6">
        <f t="shared" si="9"/>
        <v>0</v>
      </c>
    </row>
    <row r="189" spans="1:5" ht="15.75" customHeight="1">
      <c r="A189" s="9" t="s">
        <v>371</v>
      </c>
      <c r="B189" s="37" t="s">
        <v>372</v>
      </c>
      <c r="C189" s="36">
        <f>VLOOKUP(A189,[1]Ins_Aziende!$A$4:$C$556,3,FALSE)</f>
        <v>0</v>
      </c>
      <c r="D189" s="8">
        <v>1</v>
      </c>
      <c r="E189" s="6">
        <f t="shared" si="9"/>
        <v>0</v>
      </c>
    </row>
    <row r="190" spans="1:5" ht="15.75" customHeight="1">
      <c r="A190" s="9" t="s">
        <v>373</v>
      </c>
      <c r="B190" s="37" t="s">
        <v>374</v>
      </c>
      <c r="C190" s="36">
        <f>VLOOKUP(A190,[1]Ins_Aziende!$A$4:$C$556,3,FALSE)</f>
        <v>0</v>
      </c>
      <c r="D190" s="8">
        <v>1</v>
      </c>
      <c r="E190" s="6">
        <f t="shared" si="9"/>
        <v>0</v>
      </c>
    </row>
    <row r="191" spans="1:5" ht="15.75" customHeight="1">
      <c r="A191" s="24" t="s">
        <v>375</v>
      </c>
      <c r="B191" s="39" t="s">
        <v>376</v>
      </c>
      <c r="C191" s="29">
        <f>C192+C194+C193+C195</f>
        <v>0</v>
      </c>
      <c r="D191" s="8"/>
      <c r="E191" s="6">
        <f t="shared" si="9"/>
        <v>0</v>
      </c>
    </row>
    <row r="192" spans="1:5" ht="15.75" customHeight="1">
      <c r="A192" s="9" t="s">
        <v>377</v>
      </c>
      <c r="B192" s="37" t="s">
        <v>378</v>
      </c>
      <c r="C192" s="40">
        <v>0</v>
      </c>
      <c r="D192" s="8"/>
      <c r="E192" s="6"/>
    </row>
    <row r="193" spans="1:5" ht="15.75" customHeight="1">
      <c r="A193" s="9" t="s">
        <v>379</v>
      </c>
      <c r="B193" s="37" t="s">
        <v>380</v>
      </c>
      <c r="C193" s="36">
        <f>VLOOKUP(A193,[1]Ins_Aziende!$A$4:$C$556,3,FALSE)</f>
        <v>0</v>
      </c>
      <c r="D193" s="8">
        <v>1</v>
      </c>
      <c r="E193" s="6">
        <f>IF(C193&lt;0,1,0)</f>
        <v>0</v>
      </c>
    </row>
    <row r="194" spans="1:5" ht="15.75" customHeight="1">
      <c r="A194" s="9" t="s">
        <v>381</v>
      </c>
      <c r="B194" s="37" t="s">
        <v>382</v>
      </c>
      <c r="C194" s="36">
        <f>VLOOKUP(A194,[1]Ins_Aziende!$A$4:$C$556,3,FALSE)</f>
        <v>0</v>
      </c>
      <c r="D194" s="8">
        <v>1</v>
      </c>
      <c r="E194" s="6">
        <f>IF(C194&lt;0,1,0)</f>
        <v>0</v>
      </c>
    </row>
    <row r="195" spans="1:5" ht="15.75" customHeight="1">
      <c r="A195" s="9" t="s">
        <v>383</v>
      </c>
      <c r="B195" s="37" t="s">
        <v>384</v>
      </c>
      <c r="C195" s="36">
        <f>VLOOKUP(A195,[1]Ins_Aziende!$A$4:$C$556,3,FALSE)</f>
        <v>0</v>
      </c>
      <c r="D195" s="8">
        <v>1</v>
      </c>
      <c r="E195" s="6">
        <f>IF(C195&lt;0,1,0)</f>
        <v>0</v>
      </c>
    </row>
    <row r="196" spans="1:5" ht="15.75" customHeight="1">
      <c r="A196" s="24" t="s">
        <v>385</v>
      </c>
      <c r="B196" s="39" t="s">
        <v>386</v>
      </c>
      <c r="C196" s="29">
        <f>C197+C198+C199+C200</f>
        <v>0</v>
      </c>
      <c r="D196" s="8"/>
      <c r="E196" s="6">
        <f>IF(C196&lt;0,1,0)</f>
        <v>0</v>
      </c>
    </row>
    <row r="197" spans="1:5" ht="15.75" customHeight="1">
      <c r="A197" s="9" t="s">
        <v>387</v>
      </c>
      <c r="B197" s="44" t="s">
        <v>388</v>
      </c>
      <c r="C197" s="40">
        <v>0</v>
      </c>
      <c r="D197" s="8"/>
      <c r="E197" s="6"/>
    </row>
    <row r="198" spans="1:5" ht="15.75" customHeight="1">
      <c r="A198" s="9" t="s">
        <v>389</v>
      </c>
      <c r="B198" s="44" t="s">
        <v>390</v>
      </c>
      <c r="C198" s="36">
        <f>VLOOKUP(A198,[1]Ins_Aziende!$A$4:$C$556,3,FALSE)</f>
        <v>0</v>
      </c>
      <c r="D198" s="8">
        <v>1</v>
      </c>
      <c r="E198" s="6">
        <f>IF(C198&lt;0,1,0)</f>
        <v>0</v>
      </c>
    </row>
    <row r="199" spans="1:5" ht="15.75" customHeight="1">
      <c r="A199" s="9" t="s">
        <v>391</v>
      </c>
      <c r="B199" s="44" t="s">
        <v>392</v>
      </c>
      <c r="C199" s="36">
        <f>VLOOKUP(A199,[1]Ins_Aziende!$A$4:$C$556,3,FALSE)</f>
        <v>0</v>
      </c>
      <c r="D199" s="8">
        <v>1</v>
      </c>
      <c r="E199" s="6">
        <f>IF(C199&lt;0,1,0)</f>
        <v>0</v>
      </c>
    </row>
    <row r="200" spans="1:5" ht="15.75" customHeight="1">
      <c r="A200" s="9" t="s">
        <v>393</v>
      </c>
      <c r="B200" s="44" t="s">
        <v>394</v>
      </c>
      <c r="C200" s="36">
        <f>VLOOKUP(A200,[1]Ins_Aziende!$A$4:$C$556,3,FALSE)</f>
        <v>0</v>
      </c>
      <c r="D200" s="8">
        <v>1</v>
      </c>
      <c r="E200" s="6">
        <f>IF(C200&lt;0,1,0)</f>
        <v>0</v>
      </c>
    </row>
    <row r="201" spans="1:5" ht="15.75" customHeight="1">
      <c r="A201" s="24" t="s">
        <v>395</v>
      </c>
      <c r="B201" s="39" t="s">
        <v>396</v>
      </c>
      <c r="C201" s="29">
        <f>C202+C203+C204+C205+C210</f>
        <v>0</v>
      </c>
      <c r="D201" s="8"/>
      <c r="E201" s="6">
        <f>IF(C201&lt;0,1,0)</f>
        <v>0</v>
      </c>
    </row>
    <row r="202" spans="1:5" s="47" customFormat="1" ht="15.75" customHeight="1">
      <c r="A202" s="9" t="s">
        <v>397</v>
      </c>
      <c r="B202" s="37" t="s">
        <v>398</v>
      </c>
      <c r="C202" s="36">
        <f>VLOOKUP(A202,[1]Ins_Aziende!$A$4:$C$556,3,FALSE)</f>
        <v>0</v>
      </c>
      <c r="D202" s="12">
        <v>1</v>
      </c>
      <c r="E202" s="6">
        <f>IF(C202&lt;0,1,0)</f>
        <v>0</v>
      </c>
    </row>
    <row r="203" spans="1:5" s="47" customFormat="1" ht="15.75" customHeight="1">
      <c r="A203" s="9" t="s">
        <v>399</v>
      </c>
      <c r="B203" s="37" t="s">
        <v>400</v>
      </c>
      <c r="C203" s="40">
        <v>0</v>
      </c>
      <c r="D203" s="12"/>
      <c r="E203" s="6"/>
    </row>
    <row r="204" spans="1:5" s="47" customFormat="1" ht="15.75" customHeight="1">
      <c r="A204" s="9" t="s">
        <v>401</v>
      </c>
      <c r="B204" s="37" t="s">
        <v>402</v>
      </c>
      <c r="C204" s="36">
        <f>VLOOKUP(A204,[1]Ins_Aziende!$A$4:$C$556,3,FALSE)</f>
        <v>0</v>
      </c>
      <c r="D204" s="12">
        <v>1</v>
      </c>
      <c r="E204" s="6">
        <f t="shared" ref="E204:E209" si="10">IF(C204&lt;0,1,0)</f>
        <v>0</v>
      </c>
    </row>
    <row r="205" spans="1:5" s="47" customFormat="1" ht="15.75" customHeight="1">
      <c r="A205" s="24" t="s">
        <v>403</v>
      </c>
      <c r="B205" s="43" t="s">
        <v>404</v>
      </c>
      <c r="C205" s="29">
        <f>C206+C207+C208+C209</f>
        <v>0</v>
      </c>
      <c r="D205" s="12"/>
      <c r="E205" s="6">
        <f t="shared" si="10"/>
        <v>0</v>
      </c>
    </row>
    <row r="206" spans="1:5" s="47" customFormat="1" ht="15.75" customHeight="1">
      <c r="A206" s="9" t="s">
        <v>405</v>
      </c>
      <c r="B206" s="44" t="s">
        <v>406</v>
      </c>
      <c r="C206" s="36">
        <f>VLOOKUP(A206,[1]Ins_Aziende!$A$4:$C$556,3,FALSE)</f>
        <v>0</v>
      </c>
      <c r="D206" s="12">
        <v>1</v>
      </c>
      <c r="E206" s="6">
        <f t="shared" si="10"/>
        <v>0</v>
      </c>
    </row>
    <row r="207" spans="1:5" s="47" customFormat="1" ht="15.75" customHeight="1">
      <c r="A207" s="9" t="s">
        <v>407</v>
      </c>
      <c r="B207" s="44" t="s">
        <v>408</v>
      </c>
      <c r="C207" s="36">
        <f>VLOOKUP(A207,[1]Ins_Aziende!$A$4:$C$556,3,FALSE)</f>
        <v>0</v>
      </c>
      <c r="D207" s="12">
        <v>1</v>
      </c>
      <c r="E207" s="6">
        <f t="shared" si="10"/>
        <v>0</v>
      </c>
    </row>
    <row r="208" spans="1:5" s="47" customFormat="1" ht="15.75" customHeight="1">
      <c r="A208" s="9" t="s">
        <v>409</v>
      </c>
      <c r="B208" s="44" t="s">
        <v>410</v>
      </c>
      <c r="C208" s="36">
        <f>VLOOKUP(A208,[1]Ins_Aziende!$A$4:$C$556,3,FALSE)</f>
        <v>0</v>
      </c>
      <c r="D208" s="12">
        <v>1</v>
      </c>
      <c r="E208" s="6">
        <f t="shared" si="10"/>
        <v>0</v>
      </c>
    </row>
    <row r="209" spans="1:5" s="47" customFormat="1" ht="15.75" customHeight="1">
      <c r="A209" s="9" t="s">
        <v>411</v>
      </c>
      <c r="B209" s="44" t="s">
        <v>412</v>
      </c>
      <c r="C209" s="36">
        <f>VLOOKUP(A209,[1]Ins_Aziende!$A$4:$C$556,3,FALSE)</f>
        <v>0</v>
      </c>
      <c r="D209" s="12">
        <v>1</v>
      </c>
      <c r="E209" s="6">
        <f t="shared" si="10"/>
        <v>0</v>
      </c>
    </row>
    <row r="210" spans="1:5" s="47" customFormat="1" ht="15.75" customHeight="1">
      <c r="A210" s="9" t="s">
        <v>413</v>
      </c>
      <c r="B210" s="37" t="s">
        <v>414</v>
      </c>
      <c r="C210" s="40">
        <v>0</v>
      </c>
      <c r="D210" s="12"/>
      <c r="E210" s="6"/>
    </row>
    <row r="211" spans="1:5" ht="15.75" customHeight="1">
      <c r="A211" s="24" t="s">
        <v>415</v>
      </c>
      <c r="B211" s="39" t="s">
        <v>416</v>
      </c>
      <c r="C211" s="29">
        <f>C212+C213+C214+C215+C216</f>
        <v>0</v>
      </c>
      <c r="D211" s="8"/>
      <c r="E211" s="6">
        <f t="shared" ref="E211:E218" si="11">IF(C211&lt;0,1,0)</f>
        <v>0</v>
      </c>
    </row>
    <row r="212" spans="1:5" ht="15.75" customHeight="1">
      <c r="A212" s="9" t="s">
        <v>417</v>
      </c>
      <c r="B212" s="37" t="s">
        <v>418</v>
      </c>
      <c r="C212" s="36">
        <f>VLOOKUP(A212,[1]Ins_Aziende!$A$4:$C$556,3,FALSE)</f>
        <v>0</v>
      </c>
      <c r="D212" s="12">
        <v>1</v>
      </c>
      <c r="E212" s="6">
        <f t="shared" si="11"/>
        <v>0</v>
      </c>
    </row>
    <row r="213" spans="1:5" ht="15.75" customHeight="1">
      <c r="A213" s="9" t="s">
        <v>419</v>
      </c>
      <c r="B213" s="37" t="s">
        <v>420</v>
      </c>
      <c r="C213" s="36">
        <f>VLOOKUP(A213,[1]Ins_Aziende!$A$4:$C$556,3,FALSE)</f>
        <v>0</v>
      </c>
      <c r="D213" s="12">
        <v>1</v>
      </c>
      <c r="E213" s="6">
        <f t="shared" si="11"/>
        <v>0</v>
      </c>
    </row>
    <row r="214" spans="1:5" ht="15.75" customHeight="1">
      <c r="A214" s="9" t="s">
        <v>421</v>
      </c>
      <c r="B214" s="37" t="s">
        <v>422</v>
      </c>
      <c r="C214" s="36">
        <f>VLOOKUP(A214,[1]Ins_Aziende!$A$4:$C$556,3,FALSE)</f>
        <v>0</v>
      </c>
      <c r="D214" s="12">
        <v>1</v>
      </c>
      <c r="E214" s="6">
        <f t="shared" si="11"/>
        <v>0</v>
      </c>
    </row>
    <row r="215" spans="1:5" ht="15.75" customHeight="1">
      <c r="A215" s="9" t="s">
        <v>423</v>
      </c>
      <c r="B215" s="37" t="s">
        <v>424</v>
      </c>
      <c r="C215" s="36">
        <f>VLOOKUP(A215,[1]Ins_Aziende!$A$4:$C$556,3,FALSE)</f>
        <v>0</v>
      </c>
      <c r="D215" s="12">
        <v>1</v>
      </c>
      <c r="E215" s="6">
        <f t="shared" si="11"/>
        <v>0</v>
      </c>
    </row>
    <row r="216" spans="1:5" ht="15.75" customHeight="1">
      <c r="A216" s="9" t="s">
        <v>425</v>
      </c>
      <c r="B216" s="37" t="s">
        <v>426</v>
      </c>
      <c r="C216" s="36">
        <f>VLOOKUP(A216,[1]Ins_Aziende!$A$4:$C$556,3,FALSE)</f>
        <v>0</v>
      </c>
      <c r="D216" s="12">
        <v>1</v>
      </c>
      <c r="E216" s="6">
        <f t="shared" si="11"/>
        <v>0</v>
      </c>
    </row>
    <row r="217" spans="1:5" ht="15.75" customHeight="1">
      <c r="A217" s="24" t="s">
        <v>427</v>
      </c>
      <c r="B217" s="39" t="s">
        <v>428</v>
      </c>
      <c r="C217" s="29">
        <f>C218+C219+C220+C221+C222+C223</f>
        <v>0</v>
      </c>
      <c r="D217" s="8"/>
      <c r="E217" s="6">
        <f t="shared" si="11"/>
        <v>0</v>
      </c>
    </row>
    <row r="218" spans="1:5" ht="15.75" customHeight="1">
      <c r="A218" s="9" t="s">
        <v>429</v>
      </c>
      <c r="B218" s="37" t="s">
        <v>430</v>
      </c>
      <c r="C218" s="36">
        <f>VLOOKUP(A218,[1]Ins_Aziende!$A$4:$C$556,3,FALSE)</f>
        <v>0</v>
      </c>
      <c r="D218" s="12">
        <v>1</v>
      </c>
      <c r="E218" s="6">
        <f t="shared" si="11"/>
        <v>0</v>
      </c>
    </row>
    <row r="219" spans="1:5" ht="15.75" customHeight="1">
      <c r="A219" s="9" t="s">
        <v>431</v>
      </c>
      <c r="B219" s="37" t="s">
        <v>432</v>
      </c>
      <c r="C219" s="40">
        <v>0</v>
      </c>
      <c r="D219" s="8"/>
      <c r="E219" s="6"/>
    </row>
    <row r="220" spans="1:5" ht="15.75" customHeight="1">
      <c r="A220" s="9" t="s">
        <v>433</v>
      </c>
      <c r="B220" s="37" t="s">
        <v>434</v>
      </c>
      <c r="C220" s="36">
        <f>VLOOKUP(A220,[1]Ins_Aziende!$A$4:$C$556,3,FALSE)</f>
        <v>0</v>
      </c>
      <c r="D220" s="12">
        <v>1</v>
      </c>
      <c r="E220" s="6">
        <f>IF(C220&lt;0,1,0)</f>
        <v>0</v>
      </c>
    </row>
    <row r="221" spans="1:5" ht="15.75" customHeight="1">
      <c r="A221" s="9" t="s">
        <v>435</v>
      </c>
      <c r="B221" s="37" t="s">
        <v>436</v>
      </c>
      <c r="C221" s="36">
        <f>VLOOKUP(A221,[1]Ins_Aziende!$A$4:$C$556,3,FALSE)</f>
        <v>0</v>
      </c>
      <c r="D221" s="8">
        <v>1</v>
      </c>
      <c r="E221" s="6">
        <f>IF(C221&lt;0,1,0)</f>
        <v>0</v>
      </c>
    </row>
    <row r="222" spans="1:5" ht="15.75" customHeight="1">
      <c r="A222" s="9" t="s">
        <v>437</v>
      </c>
      <c r="B222" s="37" t="s">
        <v>438</v>
      </c>
      <c r="C222" s="36">
        <f>VLOOKUP(A222,[1]Ins_Aziende!$A$4:$C$556,3,FALSE)</f>
        <v>0</v>
      </c>
      <c r="D222" s="12">
        <v>1</v>
      </c>
      <c r="E222" s="6">
        <f>IF(C222&lt;0,1,0)</f>
        <v>0</v>
      </c>
    </row>
    <row r="223" spans="1:5" ht="15.75" customHeight="1">
      <c r="A223" s="9" t="s">
        <v>439</v>
      </c>
      <c r="B223" s="37" t="s">
        <v>440</v>
      </c>
      <c r="C223" s="40">
        <v>0</v>
      </c>
      <c r="D223" s="8"/>
      <c r="E223" s="6"/>
    </row>
    <row r="224" spans="1:5" ht="15.75" customHeight="1">
      <c r="A224" s="24" t="s">
        <v>441</v>
      </c>
      <c r="B224" s="39" t="s">
        <v>442</v>
      </c>
      <c r="C224" s="29">
        <f>C225+C226+C227+C228+C229</f>
        <v>0</v>
      </c>
      <c r="D224" s="8"/>
      <c r="E224" s="6">
        <f>IF(C224&lt;0,1,0)</f>
        <v>0</v>
      </c>
    </row>
    <row r="225" spans="1:5" s="47" customFormat="1" ht="15.75" customHeight="1">
      <c r="A225" s="9" t="s">
        <v>443</v>
      </c>
      <c r="B225" s="37" t="s">
        <v>444</v>
      </c>
      <c r="C225" s="36">
        <f>VLOOKUP(A225,[1]Ins_Aziende!$A$4:$C$556,3,FALSE)</f>
        <v>0</v>
      </c>
      <c r="D225" s="12">
        <v>1</v>
      </c>
      <c r="E225" s="6">
        <f>IF(C225&lt;0,1,0)</f>
        <v>0</v>
      </c>
    </row>
    <row r="226" spans="1:5" s="47" customFormat="1" ht="15.75" customHeight="1">
      <c r="A226" s="9" t="s">
        <v>445</v>
      </c>
      <c r="B226" s="37" t="s">
        <v>446</v>
      </c>
      <c r="C226" s="40">
        <v>0</v>
      </c>
      <c r="D226" s="12"/>
      <c r="E226" s="6"/>
    </row>
    <row r="227" spans="1:5" s="47" customFormat="1" ht="15.75" customHeight="1">
      <c r="A227" s="9" t="s">
        <v>447</v>
      </c>
      <c r="B227" s="37" t="s">
        <v>448</v>
      </c>
      <c r="C227" s="36">
        <f>VLOOKUP(A227,[1]Ins_Aziende!$A$4:$C$556,3,FALSE)</f>
        <v>0</v>
      </c>
      <c r="D227" s="12">
        <v>1</v>
      </c>
      <c r="E227" s="6">
        <f>IF(C227&lt;0,1,0)</f>
        <v>0</v>
      </c>
    </row>
    <row r="228" spans="1:5" s="47" customFormat="1" ht="15.75" customHeight="1">
      <c r="A228" s="9" t="s">
        <v>449</v>
      </c>
      <c r="B228" s="37" t="s">
        <v>450</v>
      </c>
      <c r="C228" s="36">
        <f>VLOOKUP(A228,[1]Ins_Aziende!$A$4:$C$556,3,FALSE)</f>
        <v>0</v>
      </c>
      <c r="D228" s="12">
        <v>1</v>
      </c>
      <c r="E228" s="6">
        <f>IF(C228&lt;0,1,0)</f>
        <v>0</v>
      </c>
    </row>
    <row r="229" spans="1:5" s="47" customFormat="1" ht="15.75" customHeight="1">
      <c r="A229" s="9" t="s">
        <v>451</v>
      </c>
      <c r="B229" s="37" t="s">
        <v>452</v>
      </c>
      <c r="C229" s="40">
        <v>0</v>
      </c>
      <c r="D229" s="12"/>
      <c r="E229" s="6"/>
    </row>
    <row r="230" spans="1:5" ht="15.75" customHeight="1">
      <c r="A230" s="24" t="s">
        <v>453</v>
      </c>
      <c r="B230" s="39" t="s">
        <v>454</v>
      </c>
      <c r="C230" s="29">
        <f>C231+C232+C233+C234</f>
        <v>88000</v>
      </c>
      <c r="D230" s="8"/>
      <c r="E230" s="6">
        <f t="shared" ref="E230:E255" si="12">IF(C230&lt;0,1,0)</f>
        <v>0</v>
      </c>
    </row>
    <row r="231" spans="1:5" ht="15.75" customHeight="1">
      <c r="A231" s="9" t="s">
        <v>455</v>
      </c>
      <c r="B231" s="37" t="s">
        <v>456</v>
      </c>
      <c r="C231" s="36">
        <f>VLOOKUP(A231,[1]Ins_Aziende!$A$4:$C$556,3,FALSE)</f>
        <v>0</v>
      </c>
      <c r="D231" s="8">
        <v>1</v>
      </c>
      <c r="E231" s="6">
        <f t="shared" si="12"/>
        <v>0</v>
      </c>
    </row>
    <row r="232" spans="1:5" ht="15.75" customHeight="1">
      <c r="A232" s="9" t="s">
        <v>457</v>
      </c>
      <c r="B232" s="37" t="s">
        <v>458</v>
      </c>
      <c r="C232" s="36">
        <f>VLOOKUP(A232,[1]Ins_Aziende!$A$4:$C$556,3,FALSE)</f>
        <v>88000</v>
      </c>
      <c r="D232" s="12">
        <v>1</v>
      </c>
      <c r="E232" s="6">
        <f t="shared" si="12"/>
        <v>0</v>
      </c>
    </row>
    <row r="233" spans="1:5" ht="15.75" customHeight="1">
      <c r="A233" s="9" t="s">
        <v>459</v>
      </c>
      <c r="B233" s="37" t="s">
        <v>460</v>
      </c>
      <c r="C233" s="36">
        <f>VLOOKUP(A233,[1]Ins_Aziende!$A$4:$C$556,3,FALSE)</f>
        <v>0</v>
      </c>
      <c r="D233" s="12">
        <v>1</v>
      </c>
      <c r="E233" s="6">
        <f t="shared" si="12"/>
        <v>0</v>
      </c>
    </row>
    <row r="234" spans="1:5" ht="15.75" customHeight="1">
      <c r="A234" s="9" t="s">
        <v>461</v>
      </c>
      <c r="B234" s="37" t="s">
        <v>462</v>
      </c>
      <c r="C234" s="36">
        <f>VLOOKUP(A234,[1]Ins_Aziende!$A$4:$C$556,3,FALSE)</f>
        <v>0</v>
      </c>
      <c r="D234" s="12">
        <v>1</v>
      </c>
      <c r="E234" s="6">
        <f t="shared" si="12"/>
        <v>0</v>
      </c>
    </row>
    <row r="235" spans="1:5" ht="15.75" customHeight="1">
      <c r="A235" s="24" t="s">
        <v>463</v>
      </c>
      <c r="B235" s="39" t="s">
        <v>464</v>
      </c>
      <c r="C235" s="29">
        <f>C236+C237+C243+C244+C250</f>
        <v>0</v>
      </c>
      <c r="D235" s="8"/>
      <c r="E235" s="6">
        <f t="shared" si="12"/>
        <v>0</v>
      </c>
    </row>
    <row r="236" spans="1:5" ht="15.75" customHeight="1">
      <c r="A236" s="9" t="s">
        <v>465</v>
      </c>
      <c r="B236" s="37" t="s">
        <v>466</v>
      </c>
      <c r="C236" s="36">
        <f>VLOOKUP(A236,[1]Ins_Aziende!$A$4:$C$556,3,FALSE)</f>
        <v>0</v>
      </c>
      <c r="D236" s="12">
        <v>1</v>
      </c>
      <c r="E236" s="6">
        <f t="shared" si="12"/>
        <v>0</v>
      </c>
    </row>
    <row r="237" spans="1:5" ht="15.75" customHeight="1">
      <c r="A237" s="24" t="s">
        <v>467</v>
      </c>
      <c r="B237" s="43" t="s">
        <v>468</v>
      </c>
      <c r="C237" s="29">
        <f>C238+C239+C240+C241+C242</f>
        <v>0</v>
      </c>
      <c r="D237" s="8"/>
      <c r="E237" s="6">
        <f t="shared" si="12"/>
        <v>0</v>
      </c>
    </row>
    <row r="238" spans="1:5" ht="15.75" customHeight="1">
      <c r="A238" s="9" t="s">
        <v>469</v>
      </c>
      <c r="B238" s="44" t="s">
        <v>470</v>
      </c>
      <c r="C238" s="36">
        <f>VLOOKUP(A238,[1]Ins_Aziende!$A$4:$C$556,3,FALSE)</f>
        <v>0</v>
      </c>
      <c r="D238" s="12">
        <v>1</v>
      </c>
      <c r="E238" s="6">
        <f t="shared" si="12"/>
        <v>0</v>
      </c>
    </row>
    <row r="239" spans="1:5" ht="15.75" customHeight="1">
      <c r="A239" s="9" t="s">
        <v>471</v>
      </c>
      <c r="B239" s="44" t="s">
        <v>472</v>
      </c>
      <c r="C239" s="36">
        <f>VLOOKUP(A239,[1]Ins_Aziende!$A$4:$C$556,3,FALSE)</f>
        <v>0</v>
      </c>
      <c r="D239" s="12">
        <v>1</v>
      </c>
      <c r="E239" s="6">
        <f t="shared" si="12"/>
        <v>0</v>
      </c>
    </row>
    <row r="240" spans="1:5" ht="15.75" customHeight="1">
      <c r="A240" s="9" t="s">
        <v>473</v>
      </c>
      <c r="B240" s="44" t="s">
        <v>474</v>
      </c>
      <c r="C240" s="36">
        <f>VLOOKUP(A240,[1]Ins_Aziende!$A$4:$C$556,3,FALSE)</f>
        <v>0</v>
      </c>
      <c r="D240" s="12">
        <v>1</v>
      </c>
      <c r="E240" s="6">
        <f t="shared" si="12"/>
        <v>0</v>
      </c>
    </row>
    <row r="241" spans="1:5" ht="15.75" customHeight="1">
      <c r="A241" s="9" t="s">
        <v>475</v>
      </c>
      <c r="B241" s="44" t="s">
        <v>476</v>
      </c>
      <c r="C241" s="36">
        <f>VLOOKUP(A241,[1]Ins_Aziende!$A$4:$C$556,3,FALSE)</f>
        <v>0</v>
      </c>
      <c r="D241" s="12">
        <v>1</v>
      </c>
      <c r="E241" s="6">
        <f t="shared" si="12"/>
        <v>0</v>
      </c>
    </row>
    <row r="242" spans="1:5" ht="15.75" customHeight="1">
      <c r="A242" s="9" t="s">
        <v>477</v>
      </c>
      <c r="B242" s="44" t="s">
        <v>478</v>
      </c>
      <c r="C242" s="36">
        <f>VLOOKUP(A242,[1]Ins_Aziende!$A$4:$C$556,3,FALSE)</f>
        <v>0</v>
      </c>
      <c r="D242" s="12">
        <v>1</v>
      </c>
      <c r="E242" s="6">
        <f t="shared" si="12"/>
        <v>0</v>
      </c>
    </row>
    <row r="243" spans="1:5" ht="15.75" customHeight="1">
      <c r="A243" s="9" t="s">
        <v>479</v>
      </c>
      <c r="B243" s="37" t="s">
        <v>480</v>
      </c>
      <c r="C243" s="36">
        <f>VLOOKUP(A243,[1]Ins_Aziende!$A$4:$C$556,3,FALSE)</f>
        <v>0</v>
      </c>
      <c r="D243" s="12">
        <v>1</v>
      </c>
      <c r="E243" s="6">
        <f t="shared" si="12"/>
        <v>0</v>
      </c>
    </row>
    <row r="244" spans="1:5" ht="15.75" customHeight="1">
      <c r="A244" s="24" t="s">
        <v>481</v>
      </c>
      <c r="B244" s="43" t="s">
        <v>482</v>
      </c>
      <c r="C244" s="29">
        <f>C245+C246+C247+C248+C249</f>
        <v>0</v>
      </c>
      <c r="D244" s="8"/>
      <c r="E244" s="6">
        <f t="shared" si="12"/>
        <v>0</v>
      </c>
    </row>
    <row r="245" spans="1:5" ht="15.75" customHeight="1">
      <c r="A245" s="9" t="s">
        <v>483</v>
      </c>
      <c r="B245" s="44" t="s">
        <v>484</v>
      </c>
      <c r="C245" s="36">
        <f>VLOOKUP(A245,[1]Ins_Aziende!$A$4:$C$556,3,FALSE)</f>
        <v>0</v>
      </c>
      <c r="D245" s="12">
        <v>1</v>
      </c>
      <c r="E245" s="6">
        <f t="shared" si="12"/>
        <v>0</v>
      </c>
    </row>
    <row r="246" spans="1:5" ht="15.75" customHeight="1">
      <c r="A246" s="9" t="s">
        <v>485</v>
      </c>
      <c r="B246" s="44" t="s">
        <v>486</v>
      </c>
      <c r="C246" s="36">
        <f>VLOOKUP(A246,[1]Ins_Aziende!$A$4:$C$556,3,FALSE)</f>
        <v>0</v>
      </c>
      <c r="D246" s="12">
        <v>1</v>
      </c>
      <c r="E246" s="6">
        <f t="shared" si="12"/>
        <v>0</v>
      </c>
    </row>
    <row r="247" spans="1:5" ht="15.75" customHeight="1">
      <c r="A247" s="9" t="s">
        <v>487</v>
      </c>
      <c r="B247" s="44" t="s">
        <v>488</v>
      </c>
      <c r="C247" s="36">
        <f>VLOOKUP(A247,[1]Ins_Aziende!$A$4:$C$556,3,FALSE)</f>
        <v>0</v>
      </c>
      <c r="D247" s="12">
        <v>1</v>
      </c>
      <c r="E247" s="6">
        <f t="shared" si="12"/>
        <v>0</v>
      </c>
    </row>
    <row r="248" spans="1:5" ht="15.75" customHeight="1">
      <c r="A248" s="9" t="s">
        <v>489</v>
      </c>
      <c r="B248" s="44" t="s">
        <v>490</v>
      </c>
      <c r="C248" s="36">
        <f>VLOOKUP(A248,[1]Ins_Aziende!$A$4:$C$556,3,FALSE)</f>
        <v>0</v>
      </c>
      <c r="D248" s="12">
        <v>1</v>
      </c>
      <c r="E248" s="6">
        <f t="shared" si="12"/>
        <v>0</v>
      </c>
    </row>
    <row r="249" spans="1:5" ht="15.75" customHeight="1">
      <c r="A249" s="9" t="s">
        <v>491</v>
      </c>
      <c r="B249" s="44" t="s">
        <v>492</v>
      </c>
      <c r="C249" s="36">
        <f>VLOOKUP(A249,[1]Ins_Aziende!$A$4:$C$556,3,FALSE)</f>
        <v>0</v>
      </c>
      <c r="D249" s="12">
        <v>1</v>
      </c>
      <c r="E249" s="6">
        <f t="shared" si="12"/>
        <v>0</v>
      </c>
    </row>
    <row r="250" spans="1:5" ht="15.75" customHeight="1">
      <c r="A250" s="9" t="s">
        <v>493</v>
      </c>
      <c r="B250" s="37" t="s">
        <v>494</v>
      </c>
      <c r="C250" s="36">
        <f>VLOOKUP(A250,[1]Ins_Aziende!$A$4:$C$556,3,FALSE)</f>
        <v>0</v>
      </c>
      <c r="D250" s="12">
        <v>1</v>
      </c>
      <c r="E250" s="6">
        <f t="shared" si="12"/>
        <v>0</v>
      </c>
    </row>
    <row r="251" spans="1:5" ht="15.75" customHeight="1">
      <c r="A251" s="24" t="s">
        <v>495</v>
      </c>
      <c r="B251" s="39" t="s">
        <v>496</v>
      </c>
      <c r="C251" s="29">
        <f>C252+C253+C254+C255+C256+C257+C258</f>
        <v>1027000</v>
      </c>
      <c r="D251" s="8"/>
      <c r="E251" s="6">
        <f t="shared" si="12"/>
        <v>0</v>
      </c>
    </row>
    <row r="252" spans="1:5" ht="15.75" customHeight="1">
      <c r="A252" s="9" t="s">
        <v>497</v>
      </c>
      <c r="B252" s="37" t="s">
        <v>498</v>
      </c>
      <c r="C252" s="36">
        <f>VLOOKUP(A252,[1]Ins_Aziende!$A$4:$C$556,3,FALSE)</f>
        <v>263000</v>
      </c>
      <c r="D252" s="12">
        <v>1</v>
      </c>
      <c r="E252" s="6">
        <f t="shared" si="12"/>
        <v>0</v>
      </c>
    </row>
    <row r="253" spans="1:5" ht="15.75" customHeight="1">
      <c r="A253" s="9" t="s">
        <v>499</v>
      </c>
      <c r="B253" s="37" t="s">
        <v>500</v>
      </c>
      <c r="C253" s="36">
        <f>VLOOKUP(A253,[1]Ins_Aziende!$A$4:$C$556,3,FALSE)</f>
        <v>598000</v>
      </c>
      <c r="D253" s="12">
        <v>1</v>
      </c>
      <c r="E253" s="6">
        <f t="shared" si="12"/>
        <v>0</v>
      </c>
    </row>
    <row r="254" spans="1:5" ht="15.75" customHeight="1">
      <c r="A254" s="9" t="s">
        <v>501</v>
      </c>
      <c r="B254" s="37" t="s">
        <v>502</v>
      </c>
      <c r="C254" s="36">
        <f>VLOOKUP(A254,[1]Ins_Aziende!$A$4:$C$556,3,FALSE)</f>
        <v>0</v>
      </c>
      <c r="D254" s="12">
        <v>1</v>
      </c>
      <c r="E254" s="6">
        <f t="shared" si="12"/>
        <v>0</v>
      </c>
    </row>
    <row r="255" spans="1:5" ht="15.75" customHeight="1">
      <c r="A255" s="9" t="s">
        <v>503</v>
      </c>
      <c r="B255" s="37" t="s">
        <v>504</v>
      </c>
      <c r="C255" s="36">
        <f>VLOOKUP(A255,[1]Ins_Aziende!$A$4:$C$556,3,FALSE)</f>
        <v>166000</v>
      </c>
      <c r="D255" s="12">
        <v>1</v>
      </c>
      <c r="E255" s="6">
        <f t="shared" si="12"/>
        <v>0</v>
      </c>
    </row>
    <row r="256" spans="1:5" ht="15.75" customHeight="1">
      <c r="A256" s="9" t="s">
        <v>505</v>
      </c>
      <c r="B256" s="37" t="s">
        <v>506</v>
      </c>
      <c r="C256" s="40">
        <v>0</v>
      </c>
      <c r="D256" s="8"/>
      <c r="E256" s="6"/>
    </row>
    <row r="257" spans="1:5" ht="15.75" customHeight="1">
      <c r="A257" s="9" t="s">
        <v>507</v>
      </c>
      <c r="B257" s="37" t="s">
        <v>508</v>
      </c>
      <c r="C257" s="36">
        <f>VLOOKUP(A257,[1]Ins_Aziende!$A$4:$C$556,3,FALSE)</f>
        <v>0</v>
      </c>
      <c r="D257" s="12">
        <v>1</v>
      </c>
      <c r="E257" s="6">
        <f>IF(C257&lt;0,1,0)</f>
        <v>0</v>
      </c>
    </row>
    <row r="258" spans="1:5" ht="15.75" customHeight="1">
      <c r="A258" s="9" t="s">
        <v>509</v>
      </c>
      <c r="B258" s="37" t="s">
        <v>510</v>
      </c>
      <c r="C258" s="40">
        <v>0</v>
      </c>
      <c r="D258" s="8"/>
      <c r="E258" s="6"/>
    </row>
    <row r="259" spans="1:5" ht="15.75" customHeight="1">
      <c r="A259" s="24" t="s">
        <v>511</v>
      </c>
      <c r="B259" s="39" t="s">
        <v>512</v>
      </c>
      <c r="C259" s="29">
        <f>C260+C261+C262+C263+C264+C265</f>
        <v>490000</v>
      </c>
      <c r="D259" s="8"/>
      <c r="E259" s="6">
        <f t="shared" ref="E259:E322" si="13">IF(C259&lt;0,1,0)</f>
        <v>0</v>
      </c>
    </row>
    <row r="260" spans="1:5" ht="15.75" customHeight="1">
      <c r="A260" s="9" t="s">
        <v>513</v>
      </c>
      <c r="B260" s="37" t="s">
        <v>514</v>
      </c>
      <c r="C260" s="36">
        <f>VLOOKUP(A260,[1]Ins_Aziende!$A$4:$C$556,3,FALSE)</f>
        <v>0</v>
      </c>
      <c r="D260" s="8">
        <v>1</v>
      </c>
      <c r="E260" s="6">
        <f t="shared" si="13"/>
        <v>0</v>
      </c>
    </row>
    <row r="261" spans="1:5" ht="15.75" customHeight="1">
      <c r="A261" s="9" t="s">
        <v>515</v>
      </c>
      <c r="B261" s="37" t="s">
        <v>516</v>
      </c>
      <c r="C261" s="36">
        <f>VLOOKUP(A261,[1]Ins_Aziende!$A$4:$C$556,3,FALSE)</f>
        <v>0</v>
      </c>
      <c r="D261" s="8">
        <v>1</v>
      </c>
      <c r="E261" s="6">
        <f t="shared" si="13"/>
        <v>0</v>
      </c>
    </row>
    <row r="262" spans="1:5" ht="15.75" customHeight="1">
      <c r="A262" s="9" t="s">
        <v>517</v>
      </c>
      <c r="B262" s="37" t="s">
        <v>518</v>
      </c>
      <c r="C262" s="36">
        <f>VLOOKUP(A262,[1]Ins_Aziende!$A$4:$C$556,3,FALSE)</f>
        <v>0</v>
      </c>
      <c r="D262" s="8">
        <v>1</v>
      </c>
      <c r="E262" s="6">
        <f t="shared" si="13"/>
        <v>0</v>
      </c>
    </row>
    <row r="263" spans="1:5" ht="15.75" customHeight="1">
      <c r="A263" s="9" t="s">
        <v>519</v>
      </c>
      <c r="B263" s="37" t="s">
        <v>520</v>
      </c>
      <c r="C263" s="36">
        <f>VLOOKUP(A263,[1]Ins_Aziende!$A$4:$C$556,3,FALSE)</f>
        <v>0</v>
      </c>
      <c r="D263" s="8">
        <v>1</v>
      </c>
      <c r="E263" s="6">
        <f t="shared" si="13"/>
        <v>0</v>
      </c>
    </row>
    <row r="264" spans="1:5" ht="15.75" customHeight="1">
      <c r="A264" s="9" t="s">
        <v>521</v>
      </c>
      <c r="B264" s="37" t="s">
        <v>522</v>
      </c>
      <c r="C264" s="36">
        <f>VLOOKUP(A264,[1]Ins_Aziende!$A$4:$C$556,3,FALSE)</f>
        <v>490000</v>
      </c>
      <c r="D264" s="8">
        <v>1</v>
      </c>
      <c r="E264" s="6">
        <f t="shared" si="13"/>
        <v>0</v>
      </c>
    </row>
    <row r="265" spans="1:5" ht="15.75" customHeight="1">
      <c r="A265" s="9" t="s">
        <v>523</v>
      </c>
      <c r="B265" s="37" t="s">
        <v>524</v>
      </c>
      <c r="C265" s="36">
        <f>VLOOKUP(A265,[1]POSTE_R_SANITARIO!$A$6:$C$27,3,FALSE)</f>
        <v>0</v>
      </c>
      <c r="D265" s="8"/>
      <c r="E265" s="6">
        <f t="shared" si="13"/>
        <v>0</v>
      </c>
    </row>
    <row r="266" spans="1:5" ht="15.75" customHeight="1">
      <c r="A266" s="24" t="s">
        <v>525</v>
      </c>
      <c r="B266" s="39" t="s">
        <v>526</v>
      </c>
      <c r="C266" s="29">
        <f>C267+C268+C269+C276</f>
        <v>5084450.32</v>
      </c>
      <c r="D266" s="8"/>
      <c r="E266" s="6">
        <f t="shared" si="13"/>
        <v>0</v>
      </c>
    </row>
    <row r="267" spans="1:5" ht="15.75" customHeight="1">
      <c r="A267" s="9" t="s">
        <v>527</v>
      </c>
      <c r="B267" s="37" t="s">
        <v>528</v>
      </c>
      <c r="C267" s="36">
        <f>VLOOKUP(A267,[1]POSTE_R_SANITARIO!$A$6:$C$27,3,FALSE)</f>
        <v>175695.72</v>
      </c>
      <c r="D267" s="8"/>
      <c r="E267" s="6">
        <f t="shared" si="13"/>
        <v>0</v>
      </c>
    </row>
    <row r="268" spans="1:5" s="42" customFormat="1" ht="15.75" customHeight="1">
      <c r="A268" s="9" t="s">
        <v>529</v>
      </c>
      <c r="B268" s="37" t="s">
        <v>530</v>
      </c>
      <c r="C268" s="36">
        <f>VLOOKUP(A268,[1]Ins_Aziende!$A$4:$C$556,3,FALSE)</f>
        <v>0</v>
      </c>
      <c r="D268" s="8">
        <v>1</v>
      </c>
      <c r="E268" s="6">
        <f t="shared" si="13"/>
        <v>0</v>
      </c>
    </row>
    <row r="269" spans="1:5" ht="15.75" customHeight="1">
      <c r="A269" s="24" t="s">
        <v>531</v>
      </c>
      <c r="B269" s="43" t="s">
        <v>532</v>
      </c>
      <c r="C269" s="29">
        <f>C270+C271+C272+C273+C274+C275</f>
        <v>4835445.7700000005</v>
      </c>
      <c r="D269" s="8"/>
      <c r="E269" s="6">
        <f t="shared" si="13"/>
        <v>0</v>
      </c>
    </row>
    <row r="270" spans="1:5" ht="15.75" customHeight="1">
      <c r="A270" s="9" t="s">
        <v>533</v>
      </c>
      <c r="B270" s="44" t="s">
        <v>534</v>
      </c>
      <c r="C270" s="36">
        <f>VLOOKUP(A270,[1]Ins_Aziende!$A$4:$C$556,3,FALSE)</f>
        <v>143887.15</v>
      </c>
      <c r="D270" s="8">
        <v>1</v>
      </c>
      <c r="E270" s="6">
        <f t="shared" si="13"/>
        <v>0</v>
      </c>
    </row>
    <row r="271" spans="1:5" ht="15.75" customHeight="1">
      <c r="A271" s="9" t="s">
        <v>535</v>
      </c>
      <c r="B271" s="44" t="s">
        <v>536</v>
      </c>
      <c r="C271" s="36">
        <f>VLOOKUP(A271,[1]Ins_Aziende!$A$4:$C$556,3,FALSE)</f>
        <v>1615264.91</v>
      </c>
      <c r="D271" s="8">
        <v>1</v>
      </c>
      <c r="E271" s="6">
        <f t="shared" si="13"/>
        <v>0</v>
      </c>
    </row>
    <row r="272" spans="1:5" ht="15.75" customHeight="1">
      <c r="A272" s="9" t="s">
        <v>537</v>
      </c>
      <c r="B272" s="44" t="s">
        <v>538</v>
      </c>
      <c r="C272" s="36">
        <f>VLOOKUP(A272,[1]Ins_Aziende!$A$4:$C$556,3,FALSE)</f>
        <v>2007855.2</v>
      </c>
      <c r="D272" s="8">
        <v>1</v>
      </c>
      <c r="E272" s="6">
        <f t="shared" si="13"/>
        <v>0</v>
      </c>
    </row>
    <row r="273" spans="1:5" ht="15.75" customHeight="1">
      <c r="A273" s="9" t="s">
        <v>539</v>
      </c>
      <c r="B273" s="44" t="s">
        <v>540</v>
      </c>
      <c r="C273" s="36">
        <f>VLOOKUP(A273,[1]Ins_Aziende!$A$4:$C$556,3,FALSE)</f>
        <v>669706.36</v>
      </c>
      <c r="D273" s="8">
        <v>1</v>
      </c>
      <c r="E273" s="6">
        <f t="shared" si="13"/>
        <v>0</v>
      </c>
    </row>
    <row r="274" spans="1:5" ht="15.75" customHeight="1">
      <c r="A274" s="9" t="s">
        <v>541</v>
      </c>
      <c r="B274" s="44" t="s">
        <v>542</v>
      </c>
      <c r="C274" s="36">
        <f>VLOOKUP(A274,[1]Ins_Aziende!$A$4:$C$556,3,FALSE)</f>
        <v>0</v>
      </c>
      <c r="D274" s="8">
        <v>1</v>
      </c>
      <c r="E274" s="6">
        <f t="shared" si="13"/>
        <v>0</v>
      </c>
    </row>
    <row r="275" spans="1:5" ht="15.75" customHeight="1">
      <c r="A275" s="9" t="s">
        <v>543</v>
      </c>
      <c r="B275" s="44" t="s">
        <v>544</v>
      </c>
      <c r="C275" s="36">
        <f>VLOOKUP(A275,[1]Ins_Aziende!$A$4:$C$556,3,FALSE)</f>
        <v>398732.15</v>
      </c>
      <c r="D275" s="8">
        <v>1</v>
      </c>
      <c r="E275" s="6">
        <f t="shared" si="13"/>
        <v>0</v>
      </c>
    </row>
    <row r="276" spans="1:5" ht="15.75" customHeight="1">
      <c r="A276" s="24" t="s">
        <v>545</v>
      </c>
      <c r="B276" s="43" t="s">
        <v>546</v>
      </c>
      <c r="C276" s="29">
        <f>C277+C278+C279</f>
        <v>73308.83</v>
      </c>
      <c r="D276" s="8"/>
      <c r="E276" s="6">
        <f t="shared" si="13"/>
        <v>0</v>
      </c>
    </row>
    <row r="277" spans="1:5" ht="15.75" customHeight="1">
      <c r="A277" s="9" t="s">
        <v>547</v>
      </c>
      <c r="B277" s="44" t="s">
        <v>548</v>
      </c>
      <c r="C277" s="36">
        <f>VLOOKUP(A277,[1]POSTE_R_SANITARIO!$A$6:$C$27,3,FALSE)</f>
        <v>40240.65</v>
      </c>
      <c r="D277" s="8"/>
      <c r="E277" s="6">
        <f t="shared" si="13"/>
        <v>0</v>
      </c>
    </row>
    <row r="278" spans="1:5" ht="15.75" customHeight="1">
      <c r="A278" s="9" t="s">
        <v>549</v>
      </c>
      <c r="B278" s="44" t="s">
        <v>550</v>
      </c>
      <c r="C278" s="36">
        <f>VLOOKUP(A278,[1]Ins_Aziende!$A$4:$C$556,3,FALSE)</f>
        <v>33068.18</v>
      </c>
      <c r="D278" s="8">
        <v>1</v>
      </c>
      <c r="E278" s="6">
        <f t="shared" si="13"/>
        <v>0</v>
      </c>
    </row>
    <row r="279" spans="1:5" ht="15.75" customHeight="1">
      <c r="A279" s="9" t="s">
        <v>551</v>
      </c>
      <c r="B279" s="44" t="s">
        <v>552</v>
      </c>
      <c r="C279" s="36">
        <f>VLOOKUP(A279,[1]Ins_Aziende!$A$4:$C$556,3,FALSE)</f>
        <v>0</v>
      </c>
      <c r="D279" s="8">
        <v>1</v>
      </c>
      <c r="E279" s="6">
        <f t="shared" si="13"/>
        <v>0</v>
      </c>
    </row>
    <row r="280" spans="1:5" ht="15.75" customHeight="1">
      <c r="A280" s="24" t="s">
        <v>553</v>
      </c>
      <c r="B280" s="39" t="s">
        <v>554</v>
      </c>
      <c r="C280" s="29">
        <f>C281+C282+C283+C284+C291</f>
        <v>2096000</v>
      </c>
      <c r="D280" s="8"/>
      <c r="E280" s="6">
        <f t="shared" si="13"/>
        <v>0</v>
      </c>
    </row>
    <row r="281" spans="1:5" ht="15.75" customHeight="1">
      <c r="A281" s="9" t="s">
        <v>555</v>
      </c>
      <c r="B281" s="37" t="s">
        <v>556</v>
      </c>
      <c r="C281" s="36">
        <f>VLOOKUP(A281,[1]POSTE_R_SANITARIO!$A$6:$C$27,3,FALSE)</f>
        <v>1750000</v>
      </c>
      <c r="D281" s="8"/>
      <c r="E281" s="6">
        <f t="shared" si="13"/>
        <v>0</v>
      </c>
    </row>
    <row r="282" spans="1:5" ht="15.75" customHeight="1">
      <c r="A282" s="9" t="s">
        <v>557</v>
      </c>
      <c r="B282" s="37" t="s">
        <v>558</v>
      </c>
      <c r="C282" s="36">
        <f>VLOOKUP(A282,[1]Ins_Aziende!$A$4:$C$556,3,FALSE)</f>
        <v>200000</v>
      </c>
      <c r="D282" s="8">
        <v>1</v>
      </c>
      <c r="E282" s="6">
        <f t="shared" si="13"/>
        <v>0</v>
      </c>
    </row>
    <row r="283" spans="1:5" ht="15.75" customHeight="1">
      <c r="A283" s="9" t="s">
        <v>559</v>
      </c>
      <c r="B283" s="37" t="s">
        <v>560</v>
      </c>
      <c r="C283" s="36">
        <f>VLOOKUP(A283,[1]Ins_Aziende!$A$4:$C$556,3,FALSE)</f>
        <v>0</v>
      </c>
      <c r="D283" s="8">
        <v>1</v>
      </c>
      <c r="E283" s="6">
        <f t="shared" si="13"/>
        <v>0</v>
      </c>
    </row>
    <row r="284" spans="1:5" ht="15.75" customHeight="1">
      <c r="A284" s="9" t="s">
        <v>561</v>
      </c>
      <c r="B284" s="37" t="s">
        <v>562</v>
      </c>
      <c r="C284" s="36">
        <f>C285+C286+C289+C290</f>
        <v>146000</v>
      </c>
      <c r="D284" s="8"/>
      <c r="E284" s="6">
        <f t="shared" si="13"/>
        <v>0</v>
      </c>
    </row>
    <row r="285" spans="1:5" ht="15.75" customHeight="1">
      <c r="A285" s="9" t="s">
        <v>563</v>
      </c>
      <c r="B285" s="44" t="s">
        <v>564</v>
      </c>
      <c r="C285" s="36">
        <f>VLOOKUP(A285,[1]Ins_Aziende!$A$4:$C$556,3,FALSE)</f>
        <v>66000</v>
      </c>
      <c r="D285" s="8">
        <v>1</v>
      </c>
      <c r="E285" s="6">
        <f t="shared" si="13"/>
        <v>0</v>
      </c>
    </row>
    <row r="286" spans="1:5" ht="15.75" customHeight="1">
      <c r="A286" s="9" t="s">
        <v>565</v>
      </c>
      <c r="B286" s="44" t="s">
        <v>566</v>
      </c>
      <c r="C286" s="36">
        <f>C287+C288</f>
        <v>0</v>
      </c>
      <c r="D286" s="8"/>
      <c r="E286" s="6">
        <f t="shared" si="13"/>
        <v>0</v>
      </c>
    </row>
    <row r="287" spans="1:5" ht="15.75" customHeight="1">
      <c r="A287" s="9" t="s">
        <v>567</v>
      </c>
      <c r="B287" s="48" t="s">
        <v>568</v>
      </c>
      <c r="C287" s="36">
        <f>VLOOKUP(A287,[1]Ins_Aziende!$A$4:$C$556,3,FALSE)</f>
        <v>0</v>
      </c>
      <c r="D287" s="8">
        <v>1</v>
      </c>
      <c r="E287" s="6">
        <f t="shared" si="13"/>
        <v>0</v>
      </c>
    </row>
    <row r="288" spans="1:5" ht="15.75" customHeight="1">
      <c r="A288" s="9" t="s">
        <v>569</v>
      </c>
      <c r="B288" s="48" t="s">
        <v>570</v>
      </c>
      <c r="C288" s="36">
        <f>VLOOKUP(A288,[1]Ins_Aziende!$A$4:$C$556,3,FALSE)</f>
        <v>0</v>
      </c>
      <c r="D288" s="8">
        <v>1</v>
      </c>
      <c r="E288" s="6">
        <f t="shared" si="13"/>
        <v>0</v>
      </c>
    </row>
    <row r="289" spans="1:5" ht="15.75" customHeight="1">
      <c r="A289" s="9" t="s">
        <v>571</v>
      </c>
      <c r="B289" s="44" t="s">
        <v>572</v>
      </c>
      <c r="C289" s="36">
        <f>VLOOKUP(A289,[1]Ins_Aziende!$A$4:$C$556,3,FALSE)</f>
        <v>0</v>
      </c>
      <c r="D289" s="8">
        <v>1</v>
      </c>
      <c r="E289" s="6">
        <f t="shared" si="13"/>
        <v>0</v>
      </c>
    </row>
    <row r="290" spans="1:5" ht="15.75" customHeight="1">
      <c r="A290" s="9" t="s">
        <v>573</v>
      </c>
      <c r="B290" s="49" t="s">
        <v>574</v>
      </c>
      <c r="C290" s="36">
        <f>VLOOKUP(A290,[1]Ins_Aziende!$A$4:$C$556,3,FALSE)</f>
        <v>80000</v>
      </c>
      <c r="D290" s="8">
        <v>1</v>
      </c>
      <c r="E290" s="6">
        <f t="shared" si="13"/>
        <v>0</v>
      </c>
    </row>
    <row r="291" spans="1:5" ht="15.75" customHeight="1">
      <c r="A291" s="9" t="s">
        <v>575</v>
      </c>
      <c r="B291" s="37" t="s">
        <v>576</v>
      </c>
      <c r="C291" s="36">
        <f>VLOOKUP(A291,[1]Ins_Aziende!$A$4:$C$556,3,FALSE)</f>
        <v>0</v>
      </c>
      <c r="D291" s="8">
        <v>1</v>
      </c>
      <c r="E291" s="6">
        <f t="shared" si="13"/>
        <v>0</v>
      </c>
    </row>
    <row r="292" spans="1:5" ht="15.75" customHeight="1">
      <c r="A292" s="9" t="s">
        <v>577</v>
      </c>
      <c r="B292" s="38" t="s">
        <v>578</v>
      </c>
      <c r="C292" s="40">
        <v>0</v>
      </c>
      <c r="D292" s="8"/>
      <c r="E292" s="6"/>
    </row>
    <row r="293" spans="1:5" ht="15.75" customHeight="1">
      <c r="A293" s="24" t="s">
        <v>579</v>
      </c>
      <c r="B293" s="33" t="s">
        <v>580</v>
      </c>
      <c r="C293" s="29">
        <f>C294+C314+C327</f>
        <v>8714750.6600000001</v>
      </c>
      <c r="D293" s="8"/>
      <c r="E293" s="6">
        <f t="shared" si="13"/>
        <v>0</v>
      </c>
    </row>
    <row r="294" spans="1:5" ht="15.75" customHeight="1">
      <c r="A294" s="24" t="s">
        <v>581</v>
      </c>
      <c r="B294" s="39" t="s">
        <v>582</v>
      </c>
      <c r="C294" s="29">
        <f>C295+C296+C297+C298+C299+C300+C301+C302+C303+C304+C305+C308</f>
        <v>6366244.0600000005</v>
      </c>
      <c r="D294" s="8"/>
      <c r="E294" s="6">
        <f t="shared" si="13"/>
        <v>0</v>
      </c>
    </row>
    <row r="295" spans="1:5" ht="15.75" customHeight="1">
      <c r="A295" s="9" t="s">
        <v>583</v>
      </c>
      <c r="B295" s="37" t="s">
        <v>584</v>
      </c>
      <c r="C295" s="36">
        <f>VLOOKUP(A295,[1]Ins_Aziende!$A$4:$C$556,3,FALSE)</f>
        <v>170000</v>
      </c>
      <c r="D295" s="8">
        <v>1</v>
      </c>
      <c r="E295" s="6">
        <f t="shared" si="13"/>
        <v>0</v>
      </c>
    </row>
    <row r="296" spans="1:5" ht="15.75" customHeight="1">
      <c r="A296" s="9" t="s">
        <v>585</v>
      </c>
      <c r="B296" s="37" t="s">
        <v>586</v>
      </c>
      <c r="C296" s="36">
        <f>VLOOKUP(A296,[1]Ins_Aziende!$A$4:$C$556,3,FALSE)</f>
        <v>610000</v>
      </c>
      <c r="D296" s="8">
        <v>1</v>
      </c>
      <c r="E296" s="6">
        <f t="shared" si="13"/>
        <v>0</v>
      </c>
    </row>
    <row r="297" spans="1:5" ht="15.75" customHeight="1">
      <c r="A297" s="9" t="s">
        <v>587</v>
      </c>
      <c r="B297" s="37" t="s">
        <v>588</v>
      </c>
      <c r="C297" s="36">
        <f>VLOOKUP(A297,[1]Ins_Aziende!$A$4:$C$556,3,FALSE)</f>
        <v>480000</v>
      </c>
      <c r="D297" s="8">
        <v>1</v>
      </c>
      <c r="E297" s="6">
        <f t="shared" si="13"/>
        <v>0</v>
      </c>
    </row>
    <row r="298" spans="1:5" ht="15.75" customHeight="1">
      <c r="A298" s="9" t="s">
        <v>589</v>
      </c>
      <c r="B298" s="37" t="s">
        <v>590</v>
      </c>
      <c r="C298" s="36">
        <f>VLOOKUP(A298,[1]Ins_Aziende!$A$4:$C$556,3,FALSE)</f>
        <v>900000</v>
      </c>
      <c r="D298" s="8">
        <v>1</v>
      </c>
      <c r="E298" s="6">
        <f t="shared" si="13"/>
        <v>0</v>
      </c>
    </row>
    <row r="299" spans="1:5" ht="15.75" customHeight="1">
      <c r="A299" s="9" t="s">
        <v>591</v>
      </c>
      <c r="B299" s="37" t="s">
        <v>592</v>
      </c>
      <c r="C299" s="36">
        <f>VLOOKUP(A299,[1]Ins_Aziende!$A$4:$C$556,3,FALSE)</f>
        <v>196820</v>
      </c>
      <c r="D299" s="8">
        <v>1</v>
      </c>
      <c r="E299" s="6">
        <f t="shared" si="13"/>
        <v>0</v>
      </c>
    </row>
    <row r="300" spans="1:5" ht="15.75" customHeight="1">
      <c r="A300" s="9" t="s">
        <v>593</v>
      </c>
      <c r="B300" s="37" t="s">
        <v>594</v>
      </c>
      <c r="C300" s="36">
        <f>VLOOKUP(A300,[1]Ins_Aziende!$A$4:$C$556,3,FALSE)</f>
        <v>0</v>
      </c>
      <c r="D300" s="8">
        <v>1</v>
      </c>
      <c r="E300" s="6">
        <f t="shared" si="13"/>
        <v>0</v>
      </c>
    </row>
    <row r="301" spans="1:5" ht="15.75" customHeight="1">
      <c r="A301" s="9" t="s">
        <v>595</v>
      </c>
      <c r="B301" s="37" t="s">
        <v>596</v>
      </c>
      <c r="C301" s="36">
        <f>VLOOKUP(A301,[1]Ins_Aziende!$A$4:$C$556,3,FALSE)</f>
        <v>190000</v>
      </c>
      <c r="D301" s="8">
        <v>1</v>
      </c>
      <c r="E301" s="6">
        <f t="shared" si="13"/>
        <v>0</v>
      </c>
    </row>
    <row r="302" spans="1:5" ht="15.75" customHeight="1">
      <c r="A302" s="9" t="s">
        <v>597</v>
      </c>
      <c r="B302" s="37" t="s">
        <v>598</v>
      </c>
      <c r="C302" s="36">
        <f>VLOOKUP(A302,[1]Ins_Aziende!$A$4:$C$556,3,FALSE)</f>
        <v>250</v>
      </c>
      <c r="D302" s="8">
        <v>1</v>
      </c>
      <c r="E302" s="6">
        <f t="shared" si="13"/>
        <v>0</v>
      </c>
    </row>
    <row r="303" spans="1:5" ht="15.75" customHeight="1">
      <c r="A303" s="9" t="s">
        <v>599</v>
      </c>
      <c r="B303" s="37" t="s">
        <v>600</v>
      </c>
      <c r="C303" s="36">
        <f>VLOOKUP(A303,[1]Ins_Aziende!$A$4:$C$556,3,FALSE)</f>
        <v>12000</v>
      </c>
      <c r="D303" s="8">
        <v>1</v>
      </c>
      <c r="E303" s="6">
        <f t="shared" si="13"/>
        <v>0</v>
      </c>
    </row>
    <row r="304" spans="1:5" ht="15.75" customHeight="1">
      <c r="A304" s="9" t="s">
        <v>601</v>
      </c>
      <c r="B304" s="37" t="s">
        <v>602</v>
      </c>
      <c r="C304" s="36">
        <f>VLOOKUP(A304,[1]Ins_Aziende!$A$4:$C$556,3,FALSE)</f>
        <v>70310</v>
      </c>
      <c r="D304" s="8">
        <v>1</v>
      </c>
      <c r="E304" s="6">
        <f t="shared" si="13"/>
        <v>0</v>
      </c>
    </row>
    <row r="305" spans="1:5" ht="15.75" customHeight="1">
      <c r="A305" s="24" t="s">
        <v>603</v>
      </c>
      <c r="B305" s="43" t="s">
        <v>604</v>
      </c>
      <c r="C305" s="29">
        <f>C306+C307</f>
        <v>311799.99</v>
      </c>
      <c r="D305" s="8"/>
      <c r="E305" s="6">
        <f t="shared" si="13"/>
        <v>0</v>
      </c>
    </row>
    <row r="306" spans="1:5" ht="15.75" customHeight="1">
      <c r="A306" s="9" t="s">
        <v>605</v>
      </c>
      <c r="B306" s="44" t="s">
        <v>606</v>
      </c>
      <c r="C306" s="36">
        <f>VLOOKUP(A306,[1]Ins_Aziende!$A$4:$C$556,3,FALSE)</f>
        <v>159799.99</v>
      </c>
      <c r="D306" s="8">
        <v>1</v>
      </c>
      <c r="E306" s="6">
        <f t="shared" si="13"/>
        <v>0</v>
      </c>
    </row>
    <row r="307" spans="1:5" ht="15.75" customHeight="1">
      <c r="A307" s="9" t="s">
        <v>607</v>
      </c>
      <c r="B307" s="44" t="s">
        <v>608</v>
      </c>
      <c r="C307" s="36">
        <f>VLOOKUP(A307,[1]Ins_Aziende!$A$4:$C$556,3,FALSE)</f>
        <v>152000</v>
      </c>
      <c r="D307" s="8">
        <v>1</v>
      </c>
      <c r="E307" s="6">
        <f t="shared" si="13"/>
        <v>0</v>
      </c>
    </row>
    <row r="308" spans="1:5" ht="15.75" customHeight="1">
      <c r="A308" s="24" t="s">
        <v>609</v>
      </c>
      <c r="B308" s="43" t="s">
        <v>610</v>
      </c>
      <c r="C308" s="29">
        <f>C309+C310+C311</f>
        <v>3425064.0700000003</v>
      </c>
      <c r="D308" s="8"/>
      <c r="E308" s="6">
        <f t="shared" si="13"/>
        <v>0</v>
      </c>
    </row>
    <row r="309" spans="1:5" ht="15.75" customHeight="1">
      <c r="A309" s="9" t="s">
        <v>611</v>
      </c>
      <c r="B309" s="44" t="s">
        <v>612</v>
      </c>
      <c r="C309" s="36">
        <f>VLOOKUP(A309,[1]POSTE_R_SANITARIO!$A$6:$C$27,3,FALSE)</f>
        <v>25756.46</v>
      </c>
      <c r="D309" s="8"/>
      <c r="E309" s="6">
        <f t="shared" si="13"/>
        <v>0</v>
      </c>
    </row>
    <row r="310" spans="1:5" ht="15.75" customHeight="1">
      <c r="A310" s="9" t="s">
        <v>613</v>
      </c>
      <c r="B310" s="44" t="s">
        <v>614</v>
      </c>
      <c r="C310" s="36">
        <f>VLOOKUP(A310,[1]Ins_Aziende!$A$4:$C$556,3,FALSE)</f>
        <v>1649607.61</v>
      </c>
      <c r="D310" s="8">
        <v>1</v>
      </c>
      <c r="E310" s="6">
        <f t="shared" si="13"/>
        <v>0</v>
      </c>
    </row>
    <row r="311" spans="1:5" ht="15.75" customHeight="1">
      <c r="A311" s="9" t="s">
        <v>615</v>
      </c>
      <c r="B311" s="44" t="s">
        <v>616</v>
      </c>
      <c r="C311" s="36">
        <f>C312+C313</f>
        <v>1749700</v>
      </c>
      <c r="D311" s="8"/>
      <c r="E311" s="6">
        <f t="shared" si="13"/>
        <v>0</v>
      </c>
    </row>
    <row r="312" spans="1:5" ht="15.75" customHeight="1">
      <c r="A312" s="9" t="s">
        <v>617</v>
      </c>
      <c r="B312" s="48" t="s">
        <v>618</v>
      </c>
      <c r="C312" s="36">
        <f>VLOOKUP(A312,[1]Ins_Aziende!$A$4:$C$556,3,FALSE)</f>
        <v>1172900</v>
      </c>
      <c r="D312" s="8">
        <v>1</v>
      </c>
      <c r="E312" s="6">
        <f t="shared" si="13"/>
        <v>0</v>
      </c>
    </row>
    <row r="313" spans="1:5" ht="15.75" customHeight="1">
      <c r="A313" s="9" t="s">
        <v>619</v>
      </c>
      <c r="B313" s="48" t="s">
        <v>620</v>
      </c>
      <c r="C313" s="36">
        <f>VLOOKUP(A313,[1]Ins_Aziende!$A$4:$C$556,3,FALSE)</f>
        <v>576800</v>
      </c>
      <c r="D313" s="8">
        <v>1</v>
      </c>
      <c r="E313" s="6">
        <f t="shared" si="13"/>
        <v>0</v>
      </c>
    </row>
    <row r="314" spans="1:5" ht="15.75" customHeight="1">
      <c r="A314" s="24" t="s">
        <v>621</v>
      </c>
      <c r="B314" s="39" t="s">
        <v>622</v>
      </c>
      <c r="C314" s="29">
        <f>C315+C316+C317+C323</f>
        <v>2252506.6</v>
      </c>
      <c r="D314" s="8"/>
      <c r="E314" s="6">
        <f t="shared" si="13"/>
        <v>0</v>
      </c>
    </row>
    <row r="315" spans="1:5" ht="15.75" customHeight="1">
      <c r="A315" s="9" t="s">
        <v>623</v>
      </c>
      <c r="B315" s="37" t="s">
        <v>624</v>
      </c>
      <c r="C315" s="36">
        <f>VLOOKUP(A315,[1]POSTE_R_SANITARIO!$A$6:$C$27,3,FALSE)</f>
        <v>0</v>
      </c>
      <c r="D315" s="8"/>
      <c r="E315" s="6">
        <f t="shared" si="13"/>
        <v>0</v>
      </c>
    </row>
    <row r="316" spans="1:5" ht="15.75" customHeight="1">
      <c r="A316" s="9" t="s">
        <v>625</v>
      </c>
      <c r="B316" s="37" t="s">
        <v>626</v>
      </c>
      <c r="C316" s="36">
        <f>VLOOKUP(A316,[1]Ins_Aziende!$A$4:$C$556,3,FALSE)</f>
        <v>0</v>
      </c>
      <c r="D316" s="8">
        <v>1</v>
      </c>
      <c r="E316" s="6">
        <f t="shared" si="13"/>
        <v>0</v>
      </c>
    </row>
    <row r="317" spans="1:5" ht="15.75" customHeight="1">
      <c r="A317" s="24" t="s">
        <v>627</v>
      </c>
      <c r="B317" s="43" t="s">
        <v>628</v>
      </c>
      <c r="C317" s="29">
        <f>C318+C319+C320+C321+C322</f>
        <v>2090163.77</v>
      </c>
      <c r="D317" s="8"/>
      <c r="E317" s="6">
        <f t="shared" si="13"/>
        <v>0</v>
      </c>
    </row>
    <row r="318" spans="1:5" ht="15.75" customHeight="1">
      <c r="A318" s="9" t="s">
        <v>629</v>
      </c>
      <c r="B318" s="44" t="s">
        <v>630</v>
      </c>
      <c r="C318" s="36">
        <f>VLOOKUP(A318,[1]Ins_Aziende!$A$4:$C$556,3,FALSE)</f>
        <v>320000</v>
      </c>
      <c r="D318" s="8">
        <v>1</v>
      </c>
      <c r="E318" s="6">
        <f t="shared" si="13"/>
        <v>0</v>
      </c>
    </row>
    <row r="319" spans="1:5" ht="15.75" customHeight="1">
      <c r="A319" s="9" t="s">
        <v>631</v>
      </c>
      <c r="B319" s="44" t="s">
        <v>632</v>
      </c>
      <c r="C319" s="36">
        <f>VLOOKUP(A319,[1]Ins_Aziende!$A$4:$C$556,3,FALSE)</f>
        <v>1558382.53</v>
      </c>
      <c r="D319" s="8">
        <v>1</v>
      </c>
      <c r="E319" s="6">
        <f t="shared" si="13"/>
        <v>0</v>
      </c>
    </row>
    <row r="320" spans="1:5" ht="15.75" customHeight="1">
      <c r="A320" s="9" t="s">
        <v>633</v>
      </c>
      <c r="B320" s="44" t="s">
        <v>634</v>
      </c>
      <c r="C320" s="36">
        <f>VLOOKUP(A320,[1]Ins_Aziende!$A$4:$C$556,3,FALSE)</f>
        <v>78268.240000000005</v>
      </c>
      <c r="D320" s="8">
        <v>1</v>
      </c>
      <c r="E320" s="6">
        <f t="shared" si="13"/>
        <v>0</v>
      </c>
    </row>
    <row r="321" spans="1:5" ht="15.75" customHeight="1">
      <c r="A321" s="9" t="s">
        <v>635</v>
      </c>
      <c r="B321" s="44" t="s">
        <v>636</v>
      </c>
      <c r="C321" s="36">
        <f>VLOOKUP(A321,[1]Ins_Aziende!$A$4:$C$556,3,FALSE)</f>
        <v>0</v>
      </c>
      <c r="D321" s="8">
        <v>1</v>
      </c>
      <c r="E321" s="6">
        <f t="shared" si="13"/>
        <v>0</v>
      </c>
    </row>
    <row r="322" spans="1:5" ht="15.75" customHeight="1">
      <c r="A322" s="9" t="s">
        <v>637</v>
      </c>
      <c r="B322" s="44" t="s">
        <v>638</v>
      </c>
      <c r="C322" s="36">
        <f>VLOOKUP(A322,[1]Ins_Aziende!$A$4:$C$556,3,FALSE)</f>
        <v>133513</v>
      </c>
      <c r="D322" s="8">
        <v>1</v>
      </c>
      <c r="E322" s="6">
        <f t="shared" si="13"/>
        <v>0</v>
      </c>
    </row>
    <row r="323" spans="1:5" ht="15.75" customHeight="1">
      <c r="A323" s="24" t="s">
        <v>639</v>
      </c>
      <c r="B323" s="43" t="s">
        <v>640</v>
      </c>
      <c r="C323" s="29">
        <f>C324+C325+C326</f>
        <v>162342.82999999999</v>
      </c>
      <c r="D323" s="8"/>
      <c r="E323" s="6">
        <f t="shared" ref="E323:E386" si="14">IF(C323&lt;0,1,0)</f>
        <v>0</v>
      </c>
    </row>
    <row r="324" spans="1:5" ht="15.75" customHeight="1">
      <c r="A324" s="9" t="s">
        <v>641</v>
      </c>
      <c r="B324" s="44" t="s">
        <v>642</v>
      </c>
      <c r="C324" s="36">
        <f>VLOOKUP(A324,[1]POSTE_R_SANITARIO!$A$6:$C$27,3,FALSE)</f>
        <v>18418.990000000002</v>
      </c>
      <c r="D324" s="8"/>
      <c r="E324" s="6">
        <f t="shared" si="14"/>
        <v>0</v>
      </c>
    </row>
    <row r="325" spans="1:5" ht="15.75" customHeight="1">
      <c r="A325" s="9" t="s">
        <v>643</v>
      </c>
      <c r="B325" s="44" t="s">
        <v>644</v>
      </c>
      <c r="C325" s="36">
        <f>VLOOKUP(A325,[1]Ins_Aziende!$A$4:$C$556,3,FALSE)</f>
        <v>143923.84</v>
      </c>
      <c r="D325" s="8">
        <v>1</v>
      </c>
      <c r="E325" s="6">
        <f t="shared" si="14"/>
        <v>0</v>
      </c>
    </row>
    <row r="326" spans="1:5" ht="15.75" customHeight="1">
      <c r="A326" s="9" t="s">
        <v>645</v>
      </c>
      <c r="B326" s="44" t="s">
        <v>646</v>
      </c>
      <c r="C326" s="36">
        <f>VLOOKUP(A326,[1]Ins_Aziende!$A$4:$C$556,3,FALSE)</f>
        <v>0</v>
      </c>
      <c r="D326" s="8">
        <v>1</v>
      </c>
      <c r="E326" s="6">
        <f t="shared" si="14"/>
        <v>0</v>
      </c>
    </row>
    <row r="327" spans="1:5" ht="15.75" customHeight="1">
      <c r="A327" s="24" t="s">
        <v>647</v>
      </c>
      <c r="B327" s="39" t="s">
        <v>648</v>
      </c>
      <c r="C327" s="29">
        <f>C328+C329</f>
        <v>96000</v>
      </c>
      <c r="D327" s="8"/>
      <c r="E327" s="6">
        <f t="shared" si="14"/>
        <v>0</v>
      </c>
    </row>
    <row r="328" spans="1:5" ht="15.75" customHeight="1">
      <c r="A328" s="9" t="s">
        <v>649</v>
      </c>
      <c r="B328" s="37" t="s">
        <v>650</v>
      </c>
      <c r="C328" s="36">
        <f>VLOOKUP(A328,[1]Ins_Aziende!$A$4:$C$556,3,FALSE)</f>
        <v>20000</v>
      </c>
      <c r="D328" s="8">
        <v>1</v>
      </c>
      <c r="E328" s="6">
        <f t="shared" si="14"/>
        <v>0</v>
      </c>
    </row>
    <row r="329" spans="1:5" ht="15.75" customHeight="1">
      <c r="A329" s="9" t="s">
        <v>651</v>
      </c>
      <c r="B329" s="37" t="s">
        <v>652</v>
      </c>
      <c r="C329" s="36">
        <f>VLOOKUP(A329,[1]Ins_Aziende!$A$4:$C$556,3,FALSE)</f>
        <v>76000</v>
      </c>
      <c r="D329" s="8">
        <v>1</v>
      </c>
      <c r="E329" s="6">
        <f t="shared" si="14"/>
        <v>0</v>
      </c>
    </row>
    <row r="330" spans="1:5" ht="15.75" customHeight="1">
      <c r="A330" s="24" t="s">
        <v>653</v>
      </c>
      <c r="B330" s="31" t="s">
        <v>654</v>
      </c>
      <c r="C330" s="29">
        <f>C331+C332+C333+C334+C335+C336+C337</f>
        <v>3894150</v>
      </c>
      <c r="D330" s="8"/>
      <c r="E330" s="6">
        <f t="shared" si="14"/>
        <v>0</v>
      </c>
    </row>
    <row r="331" spans="1:5" ht="15.75" customHeight="1">
      <c r="A331" s="9" t="s">
        <v>655</v>
      </c>
      <c r="B331" s="41" t="s">
        <v>656</v>
      </c>
      <c r="C331" s="36">
        <f>VLOOKUP(A331,[1]Ins_Aziende!$A$4:$C$556,3,FALSE)</f>
        <v>380000</v>
      </c>
      <c r="D331" s="8">
        <v>1</v>
      </c>
      <c r="E331" s="6">
        <f t="shared" si="14"/>
        <v>0</v>
      </c>
    </row>
    <row r="332" spans="1:5" ht="15.75" customHeight="1">
      <c r="A332" s="9" t="s">
        <v>657</v>
      </c>
      <c r="B332" s="41" t="s">
        <v>658</v>
      </c>
      <c r="C332" s="36">
        <f>VLOOKUP(A332,[1]Ins_Aziende!$A$4:$C$556,3,FALSE)</f>
        <v>840000</v>
      </c>
      <c r="D332" s="8">
        <v>1</v>
      </c>
      <c r="E332" s="6">
        <f t="shared" si="14"/>
        <v>0</v>
      </c>
    </row>
    <row r="333" spans="1:5" ht="15.75" customHeight="1">
      <c r="A333" s="9" t="s">
        <v>659</v>
      </c>
      <c r="B333" s="41" t="s">
        <v>660</v>
      </c>
      <c r="C333" s="36">
        <f>VLOOKUP(A333,[1]Ins_Aziende!$A$4:$C$556,3,FALSE)</f>
        <v>2640000</v>
      </c>
      <c r="D333" s="8">
        <v>1</v>
      </c>
      <c r="E333" s="6">
        <f t="shared" si="14"/>
        <v>0</v>
      </c>
    </row>
    <row r="334" spans="1:5" ht="15.75" customHeight="1">
      <c r="A334" s="9" t="s">
        <v>661</v>
      </c>
      <c r="B334" s="41" t="s">
        <v>662</v>
      </c>
      <c r="C334" s="36">
        <f>VLOOKUP(A334,[1]Ins_Aziende!$A$4:$C$556,3,FALSE)</f>
        <v>2550</v>
      </c>
      <c r="D334" s="8">
        <v>1</v>
      </c>
      <c r="E334" s="6">
        <f t="shared" si="14"/>
        <v>0</v>
      </c>
    </row>
    <row r="335" spans="1:5" ht="15.75" customHeight="1">
      <c r="A335" s="9" t="s">
        <v>663</v>
      </c>
      <c r="B335" s="41" t="s">
        <v>664</v>
      </c>
      <c r="C335" s="36">
        <f>VLOOKUP(A335,[1]Ins_Aziende!$A$4:$C$556,3,FALSE)</f>
        <v>5950</v>
      </c>
      <c r="D335" s="8">
        <v>1</v>
      </c>
      <c r="E335" s="6">
        <f t="shared" si="14"/>
        <v>0</v>
      </c>
    </row>
    <row r="336" spans="1:5" ht="15.75" customHeight="1">
      <c r="A336" s="9" t="s">
        <v>665</v>
      </c>
      <c r="B336" s="41" t="s">
        <v>666</v>
      </c>
      <c r="C336" s="36">
        <f>VLOOKUP(A336,[1]Ins_Aziende!$A$4:$C$556,3,FALSE)</f>
        <v>25650</v>
      </c>
      <c r="D336" s="8">
        <v>1</v>
      </c>
      <c r="E336" s="6">
        <f t="shared" si="14"/>
        <v>0</v>
      </c>
    </row>
    <row r="337" spans="1:5" ht="15.75" customHeight="1">
      <c r="A337" s="50" t="s">
        <v>667</v>
      </c>
      <c r="B337" s="51" t="s">
        <v>668</v>
      </c>
      <c r="C337" s="36">
        <f>VLOOKUP(A337,[1]POSTE_R_SANITARIO!$A$6:$C$27,3,FALSE)</f>
        <v>0</v>
      </c>
      <c r="D337" s="8"/>
      <c r="E337" s="6">
        <f t="shared" si="14"/>
        <v>0</v>
      </c>
    </row>
    <row r="338" spans="1:5" ht="15.75" customHeight="1">
      <c r="A338" s="24" t="s">
        <v>669</v>
      </c>
      <c r="B338" s="31" t="s">
        <v>670</v>
      </c>
      <c r="C338" s="29">
        <f>C339+C340+C343+C346</f>
        <v>362286.51</v>
      </c>
      <c r="D338" s="8"/>
      <c r="E338" s="6">
        <f t="shared" si="14"/>
        <v>0</v>
      </c>
    </row>
    <row r="339" spans="1:5" ht="15.75" customHeight="1">
      <c r="A339" s="9" t="s">
        <v>671</v>
      </c>
      <c r="B339" s="41" t="s">
        <v>672</v>
      </c>
      <c r="C339" s="36">
        <f>VLOOKUP(A339,[1]Ins_Aziende!$A$4:$C$556,3,FALSE)</f>
        <v>183900</v>
      </c>
      <c r="D339" s="8">
        <v>1</v>
      </c>
      <c r="E339" s="6">
        <f t="shared" si="14"/>
        <v>0</v>
      </c>
    </row>
    <row r="340" spans="1:5" ht="15.75" customHeight="1">
      <c r="A340" s="24" t="s">
        <v>673</v>
      </c>
      <c r="B340" s="33" t="s">
        <v>674</v>
      </c>
      <c r="C340" s="29">
        <f>C341+C342</f>
        <v>170670</v>
      </c>
      <c r="D340" s="8"/>
      <c r="E340" s="6">
        <f t="shared" si="14"/>
        <v>0</v>
      </c>
    </row>
    <row r="341" spans="1:5" ht="15.75" customHeight="1">
      <c r="A341" s="9" t="s">
        <v>675</v>
      </c>
      <c r="B341" s="38" t="s">
        <v>676</v>
      </c>
      <c r="C341" s="36">
        <f>VLOOKUP(A341,[1]Ins_Aziende!$A$4:$C$556,3,FALSE)</f>
        <v>124570</v>
      </c>
      <c r="D341" s="8">
        <v>1</v>
      </c>
      <c r="E341" s="6">
        <f t="shared" si="14"/>
        <v>0</v>
      </c>
    </row>
    <row r="342" spans="1:5" ht="15.75" customHeight="1">
      <c r="A342" s="9" t="s">
        <v>677</v>
      </c>
      <c r="B342" s="38" t="s">
        <v>678</v>
      </c>
      <c r="C342" s="36">
        <f>VLOOKUP(A342,[1]Ins_Aziende!$A$4:$C$556,3,FALSE)</f>
        <v>46100</v>
      </c>
      <c r="D342" s="8">
        <v>1</v>
      </c>
      <c r="E342" s="6">
        <f t="shared" si="14"/>
        <v>0</v>
      </c>
    </row>
    <row r="343" spans="1:5" ht="15.75" customHeight="1">
      <c r="A343" s="24" t="s">
        <v>679</v>
      </c>
      <c r="B343" s="33" t="s">
        <v>680</v>
      </c>
      <c r="C343" s="29">
        <f>C344+C345</f>
        <v>0</v>
      </c>
      <c r="D343" s="8"/>
      <c r="E343" s="6">
        <f t="shared" si="14"/>
        <v>0</v>
      </c>
    </row>
    <row r="344" spans="1:5" ht="15.75" customHeight="1">
      <c r="A344" s="9" t="s">
        <v>681</v>
      </c>
      <c r="B344" s="38" t="s">
        <v>682</v>
      </c>
      <c r="C344" s="36">
        <f>VLOOKUP(A344,[1]Ins_Aziende!$A$4:$C$556,3,FALSE)</f>
        <v>0</v>
      </c>
      <c r="D344" s="8">
        <v>1</v>
      </c>
      <c r="E344" s="6">
        <f t="shared" si="14"/>
        <v>0</v>
      </c>
    </row>
    <row r="345" spans="1:5" ht="15.75" customHeight="1">
      <c r="A345" s="9" t="s">
        <v>683</v>
      </c>
      <c r="B345" s="38" t="s">
        <v>684</v>
      </c>
      <c r="C345" s="36">
        <f>VLOOKUP(A345,[1]Ins_Aziende!$A$4:$C$556,3,FALSE)</f>
        <v>0</v>
      </c>
      <c r="D345" s="8">
        <v>1</v>
      </c>
      <c r="E345" s="6">
        <f t="shared" si="14"/>
        <v>0</v>
      </c>
    </row>
    <row r="346" spans="1:5" ht="15.75" customHeight="1">
      <c r="A346" s="50" t="s">
        <v>685</v>
      </c>
      <c r="B346" s="51" t="s">
        <v>686</v>
      </c>
      <c r="C346" s="36">
        <f>VLOOKUP(A346,[1]POSTE_R_SANITARIO!$A$6:$C$27,3,FALSE)</f>
        <v>7716.51</v>
      </c>
      <c r="D346" s="8"/>
      <c r="E346" s="6">
        <f t="shared" si="14"/>
        <v>0</v>
      </c>
    </row>
    <row r="347" spans="1:5" ht="15.75" customHeight="1">
      <c r="A347" s="24" t="s">
        <v>687</v>
      </c>
      <c r="B347" s="31" t="s">
        <v>688</v>
      </c>
      <c r="C347" s="29">
        <f>C348+C362+C371+C380</f>
        <v>24634571.449999999</v>
      </c>
      <c r="D347" s="8"/>
      <c r="E347" s="6">
        <f t="shared" si="14"/>
        <v>0</v>
      </c>
    </row>
    <row r="348" spans="1:5" ht="15.75" customHeight="1">
      <c r="A348" s="24" t="s">
        <v>689</v>
      </c>
      <c r="B348" s="33" t="s">
        <v>690</v>
      </c>
      <c r="C348" s="29">
        <f>C349+C358</f>
        <v>19828387.010000002</v>
      </c>
      <c r="D348" s="8"/>
      <c r="E348" s="6">
        <f t="shared" si="14"/>
        <v>0</v>
      </c>
    </row>
    <row r="349" spans="1:5" ht="15.75" customHeight="1">
      <c r="A349" s="24" t="s">
        <v>691</v>
      </c>
      <c r="B349" s="33" t="s">
        <v>692</v>
      </c>
      <c r="C349" s="29">
        <f>C350+C354</f>
        <v>10774439.370000001</v>
      </c>
      <c r="D349" s="8"/>
      <c r="E349" s="6">
        <f t="shared" si="14"/>
        <v>0</v>
      </c>
    </row>
    <row r="350" spans="1:5" ht="15.75" customHeight="1">
      <c r="A350" s="24" t="s">
        <v>693</v>
      </c>
      <c r="B350" s="43" t="s">
        <v>694</v>
      </c>
      <c r="C350" s="29">
        <f>C351+C352+C353</f>
        <v>8575049.8900000006</v>
      </c>
      <c r="D350" s="8"/>
      <c r="E350" s="6">
        <f t="shared" si="14"/>
        <v>0</v>
      </c>
    </row>
    <row r="351" spans="1:5" ht="15.75" customHeight="1">
      <c r="A351" s="9" t="s">
        <v>695</v>
      </c>
      <c r="B351" s="44" t="s">
        <v>696</v>
      </c>
      <c r="C351" s="36">
        <f>VLOOKUP(A351,[1]Ins_Aziende!$A$4:$C$556,3,FALSE)</f>
        <v>8429379.9700000007</v>
      </c>
      <c r="D351" s="8">
        <v>1</v>
      </c>
      <c r="E351" s="6">
        <f t="shared" si="14"/>
        <v>0</v>
      </c>
    </row>
    <row r="352" spans="1:5" ht="15.75" customHeight="1">
      <c r="A352" s="9" t="s">
        <v>697</v>
      </c>
      <c r="B352" s="44" t="s">
        <v>698</v>
      </c>
      <c r="C352" s="36">
        <f>VLOOKUP(A352,[1]Ins_Aziende!$A$4:$C$556,3,FALSE)</f>
        <v>145669.92000000001</v>
      </c>
      <c r="D352" s="8">
        <v>1</v>
      </c>
      <c r="E352" s="6">
        <f t="shared" si="14"/>
        <v>0</v>
      </c>
    </row>
    <row r="353" spans="1:5" ht="15.75" customHeight="1">
      <c r="A353" s="9" t="s">
        <v>699</v>
      </c>
      <c r="B353" s="44" t="s">
        <v>700</v>
      </c>
      <c r="C353" s="36">
        <f>VLOOKUP(A353,[1]Ins_Aziende!$A$4:$C$556,3,FALSE)</f>
        <v>0</v>
      </c>
      <c r="D353" s="8">
        <v>1</v>
      </c>
      <c r="E353" s="6">
        <f t="shared" si="14"/>
        <v>0</v>
      </c>
    </row>
    <row r="354" spans="1:5" ht="15.75" customHeight="1">
      <c r="A354" s="24" t="s">
        <v>701</v>
      </c>
      <c r="B354" s="43" t="s">
        <v>702</v>
      </c>
      <c r="C354" s="29">
        <f>C355+C356+C357</f>
        <v>2199389.48</v>
      </c>
      <c r="D354" s="8"/>
      <c r="E354" s="6">
        <f t="shared" si="14"/>
        <v>0</v>
      </c>
    </row>
    <row r="355" spans="1:5" ht="15.75" customHeight="1">
      <c r="A355" s="9" t="s">
        <v>703</v>
      </c>
      <c r="B355" s="44" t="s">
        <v>704</v>
      </c>
      <c r="C355" s="36">
        <f>VLOOKUP(A355,[1]Ins_Aziende!$A$4:$C$556,3,FALSE)</f>
        <v>2199389.48</v>
      </c>
      <c r="D355" s="8">
        <v>1</v>
      </c>
      <c r="E355" s="6">
        <f t="shared" si="14"/>
        <v>0</v>
      </c>
    </row>
    <row r="356" spans="1:5" s="27" customFormat="1" ht="15.75" customHeight="1">
      <c r="A356" s="9" t="s">
        <v>705</v>
      </c>
      <c r="B356" s="44" t="s">
        <v>706</v>
      </c>
      <c r="C356" s="36">
        <f>VLOOKUP(A356,[1]Ins_Aziende!$A$4:$C$556,3,FALSE)</f>
        <v>0</v>
      </c>
      <c r="D356" s="8">
        <v>1</v>
      </c>
      <c r="E356" s="6">
        <f t="shared" si="14"/>
        <v>0</v>
      </c>
    </row>
    <row r="357" spans="1:5" s="32" customFormat="1" ht="15.75" customHeight="1">
      <c r="A357" s="9" t="s">
        <v>707</v>
      </c>
      <c r="B357" s="44" t="s">
        <v>708</v>
      </c>
      <c r="C357" s="36">
        <f>VLOOKUP(A357,[1]Ins_Aziende!$A$4:$C$556,3,FALSE)</f>
        <v>0</v>
      </c>
      <c r="D357" s="8">
        <v>1</v>
      </c>
      <c r="E357" s="6">
        <f t="shared" si="14"/>
        <v>0</v>
      </c>
    </row>
    <row r="358" spans="1:5" ht="15.75" customHeight="1">
      <c r="A358" s="24" t="s">
        <v>709</v>
      </c>
      <c r="B358" s="33" t="s">
        <v>710</v>
      </c>
      <c r="C358" s="29">
        <f>C359+C360+C361</f>
        <v>9053947.6400000006</v>
      </c>
      <c r="D358" s="8"/>
      <c r="E358" s="6">
        <f t="shared" si="14"/>
        <v>0</v>
      </c>
    </row>
    <row r="359" spans="1:5" ht="15.75" customHeight="1">
      <c r="A359" s="9" t="s">
        <v>711</v>
      </c>
      <c r="B359" s="41" t="s">
        <v>712</v>
      </c>
      <c r="C359" s="36">
        <f>VLOOKUP(A359,[1]Ins_Aziende!$A$4:$C$556,3,FALSE)</f>
        <v>8958806.7100000009</v>
      </c>
      <c r="D359" s="8">
        <v>1</v>
      </c>
      <c r="E359" s="6">
        <f t="shared" si="14"/>
        <v>0</v>
      </c>
    </row>
    <row r="360" spans="1:5" ht="15.75" customHeight="1">
      <c r="A360" s="9" t="s">
        <v>713</v>
      </c>
      <c r="B360" s="41" t="s">
        <v>714</v>
      </c>
      <c r="C360" s="36">
        <f>VLOOKUP(A360,[1]Ins_Aziende!$A$4:$C$556,3,FALSE)</f>
        <v>95140.93</v>
      </c>
      <c r="D360" s="8">
        <v>1</v>
      </c>
      <c r="E360" s="6">
        <f t="shared" si="14"/>
        <v>0</v>
      </c>
    </row>
    <row r="361" spans="1:5" ht="15.75" customHeight="1">
      <c r="A361" s="9" t="s">
        <v>715</v>
      </c>
      <c r="B361" s="41" t="s">
        <v>716</v>
      </c>
      <c r="C361" s="36">
        <f>VLOOKUP(A361,[1]Ins_Aziende!$A$4:$C$556,3,FALSE)</f>
        <v>0</v>
      </c>
      <c r="D361" s="8">
        <v>1</v>
      </c>
      <c r="E361" s="6">
        <f t="shared" si="14"/>
        <v>0</v>
      </c>
    </row>
    <row r="362" spans="1:5" ht="15.75" customHeight="1">
      <c r="A362" s="24" t="s">
        <v>717</v>
      </c>
      <c r="B362" s="33" t="s">
        <v>718</v>
      </c>
      <c r="C362" s="29">
        <f>C363+C367</f>
        <v>165736.06</v>
      </c>
      <c r="D362" s="8"/>
      <c r="E362" s="6">
        <f t="shared" si="14"/>
        <v>0</v>
      </c>
    </row>
    <row r="363" spans="1:5" ht="15.75" customHeight="1">
      <c r="A363" s="24" t="s">
        <v>719</v>
      </c>
      <c r="B363" s="39" t="s">
        <v>720</v>
      </c>
      <c r="C363" s="29">
        <f>C364+C365+C366</f>
        <v>165736.06</v>
      </c>
      <c r="D363" s="8"/>
      <c r="E363" s="6">
        <f t="shared" si="14"/>
        <v>0</v>
      </c>
    </row>
    <row r="364" spans="1:5" ht="15.75" customHeight="1">
      <c r="A364" s="9" t="s">
        <v>721</v>
      </c>
      <c r="B364" s="38" t="s">
        <v>722</v>
      </c>
      <c r="C364" s="36">
        <f>VLOOKUP(A364,[1]Ins_Aziende!$A$4:$C$556,3,FALSE)</f>
        <v>165736.06</v>
      </c>
      <c r="D364" s="8">
        <v>1</v>
      </c>
      <c r="E364" s="6">
        <f t="shared" si="14"/>
        <v>0</v>
      </c>
    </row>
    <row r="365" spans="1:5" ht="15.75" customHeight="1">
      <c r="A365" s="9" t="s">
        <v>723</v>
      </c>
      <c r="B365" s="38" t="s">
        <v>724</v>
      </c>
      <c r="C365" s="36">
        <f>VLOOKUP(A365,[1]Ins_Aziende!$A$4:$C$556,3,FALSE)</f>
        <v>0</v>
      </c>
      <c r="D365" s="8">
        <v>1</v>
      </c>
      <c r="E365" s="6">
        <f t="shared" si="14"/>
        <v>0</v>
      </c>
    </row>
    <row r="366" spans="1:5" ht="15.75" customHeight="1">
      <c r="A366" s="9" t="s">
        <v>725</v>
      </c>
      <c r="B366" s="38" t="s">
        <v>726</v>
      </c>
      <c r="C366" s="36">
        <f>VLOOKUP(A366,[1]Ins_Aziende!$A$4:$C$556,3,FALSE)</f>
        <v>0</v>
      </c>
      <c r="D366" s="8">
        <v>1</v>
      </c>
      <c r="E366" s="6">
        <f t="shared" si="14"/>
        <v>0</v>
      </c>
    </row>
    <row r="367" spans="1:5" ht="15.75" customHeight="1">
      <c r="A367" s="24" t="s">
        <v>727</v>
      </c>
      <c r="B367" s="39" t="s">
        <v>728</v>
      </c>
      <c r="C367" s="29">
        <f>C368+C369+C370</f>
        <v>0</v>
      </c>
      <c r="D367" s="8"/>
      <c r="E367" s="6">
        <f t="shared" si="14"/>
        <v>0</v>
      </c>
    </row>
    <row r="368" spans="1:5" ht="15.75" customHeight="1">
      <c r="A368" s="9" t="s">
        <v>729</v>
      </c>
      <c r="B368" s="38" t="s">
        <v>730</v>
      </c>
      <c r="C368" s="36">
        <f>VLOOKUP(A368,[1]Ins_Aziende!$A$4:$C$556,3,FALSE)</f>
        <v>0</v>
      </c>
      <c r="D368" s="8">
        <v>1</v>
      </c>
      <c r="E368" s="6">
        <f t="shared" si="14"/>
        <v>0</v>
      </c>
    </row>
    <row r="369" spans="1:5" ht="15.75" customHeight="1">
      <c r="A369" s="9" t="s">
        <v>731</v>
      </c>
      <c r="B369" s="38" t="s">
        <v>732</v>
      </c>
      <c r="C369" s="36">
        <f>VLOOKUP(A369,[1]Ins_Aziende!$A$4:$C$556,3,FALSE)</f>
        <v>0</v>
      </c>
      <c r="D369" s="8">
        <v>1</v>
      </c>
      <c r="E369" s="6">
        <f t="shared" si="14"/>
        <v>0</v>
      </c>
    </row>
    <row r="370" spans="1:5" ht="15.75" customHeight="1">
      <c r="A370" s="9" t="s">
        <v>733</v>
      </c>
      <c r="B370" s="38" t="s">
        <v>734</v>
      </c>
      <c r="C370" s="36">
        <f>VLOOKUP(A370,[1]Ins_Aziende!$A$4:$C$556,3,FALSE)</f>
        <v>0</v>
      </c>
      <c r="D370" s="8">
        <v>1</v>
      </c>
      <c r="E370" s="6">
        <f t="shared" si="14"/>
        <v>0</v>
      </c>
    </row>
    <row r="371" spans="1:5" ht="15.75" customHeight="1">
      <c r="A371" s="24" t="s">
        <v>735</v>
      </c>
      <c r="B371" s="33" t="s">
        <v>736</v>
      </c>
      <c r="C371" s="29">
        <f>C372+C376</f>
        <v>2088733.5699999998</v>
      </c>
      <c r="D371" s="8"/>
      <c r="E371" s="6">
        <f t="shared" si="14"/>
        <v>0</v>
      </c>
    </row>
    <row r="372" spans="1:5" ht="15.75" customHeight="1">
      <c r="A372" s="24" t="s">
        <v>737</v>
      </c>
      <c r="B372" s="39" t="s">
        <v>738</v>
      </c>
      <c r="C372" s="29">
        <f>C373+C374+C375</f>
        <v>72471.759999999995</v>
      </c>
      <c r="D372" s="8"/>
      <c r="E372" s="6">
        <f t="shared" si="14"/>
        <v>0</v>
      </c>
    </row>
    <row r="373" spans="1:5" ht="15.75" customHeight="1">
      <c r="A373" s="9" t="s">
        <v>739</v>
      </c>
      <c r="B373" s="38" t="s">
        <v>740</v>
      </c>
      <c r="C373" s="36">
        <f>VLOOKUP(A373,[1]Ins_Aziende!$A$4:$C$556,3,FALSE)</f>
        <v>72471.759999999995</v>
      </c>
      <c r="D373" s="8">
        <v>1</v>
      </c>
      <c r="E373" s="6">
        <f t="shared" si="14"/>
        <v>0</v>
      </c>
    </row>
    <row r="374" spans="1:5" ht="15.75" customHeight="1">
      <c r="A374" s="9" t="s">
        <v>741</v>
      </c>
      <c r="B374" s="38" t="s">
        <v>742</v>
      </c>
      <c r="C374" s="36">
        <f>VLOOKUP(A374,[1]Ins_Aziende!$A$4:$C$556,3,FALSE)</f>
        <v>0</v>
      </c>
      <c r="D374" s="8">
        <v>1</v>
      </c>
      <c r="E374" s="6">
        <f t="shared" si="14"/>
        <v>0</v>
      </c>
    </row>
    <row r="375" spans="1:5" ht="15.75" customHeight="1">
      <c r="A375" s="9" t="s">
        <v>743</v>
      </c>
      <c r="B375" s="38" t="s">
        <v>744</v>
      </c>
      <c r="C375" s="36">
        <f>VLOOKUP(A375,[1]Ins_Aziende!$A$4:$C$556,3,FALSE)</f>
        <v>0</v>
      </c>
      <c r="D375" s="8">
        <v>1</v>
      </c>
      <c r="E375" s="6">
        <f t="shared" si="14"/>
        <v>0</v>
      </c>
    </row>
    <row r="376" spans="1:5" ht="15.75" customHeight="1">
      <c r="A376" s="24" t="s">
        <v>745</v>
      </c>
      <c r="B376" s="39" t="s">
        <v>746</v>
      </c>
      <c r="C376" s="29">
        <f>C377+C378+C379</f>
        <v>2016261.8099999998</v>
      </c>
      <c r="D376" s="8"/>
      <c r="E376" s="6">
        <f t="shared" si="14"/>
        <v>0</v>
      </c>
    </row>
    <row r="377" spans="1:5" ht="15.75" customHeight="1">
      <c r="A377" s="9" t="s">
        <v>747</v>
      </c>
      <c r="B377" s="37" t="s">
        <v>748</v>
      </c>
      <c r="C377" s="36">
        <f>VLOOKUP(A377,[1]Ins_Aziende!$A$4:$C$556,3,FALSE)</f>
        <v>1932938.14</v>
      </c>
      <c r="D377" s="8">
        <v>1</v>
      </c>
      <c r="E377" s="6">
        <f t="shared" si="14"/>
        <v>0</v>
      </c>
    </row>
    <row r="378" spans="1:5" ht="15.75" customHeight="1">
      <c r="A378" s="9" t="s">
        <v>749</v>
      </c>
      <c r="B378" s="37" t="s">
        <v>750</v>
      </c>
      <c r="C378" s="36">
        <f>VLOOKUP(A378,[1]Ins_Aziende!$A$4:$C$556,3,FALSE)</f>
        <v>83323.67</v>
      </c>
      <c r="D378" s="8">
        <v>1</v>
      </c>
      <c r="E378" s="6">
        <f t="shared" si="14"/>
        <v>0</v>
      </c>
    </row>
    <row r="379" spans="1:5" s="42" customFormat="1" ht="15.75" customHeight="1">
      <c r="A379" s="9" t="s">
        <v>751</v>
      </c>
      <c r="B379" s="37" t="s">
        <v>752</v>
      </c>
      <c r="C379" s="36">
        <f>VLOOKUP(A379,[1]Ins_Aziende!$A$4:$C$556,3,FALSE)</f>
        <v>0</v>
      </c>
      <c r="D379" s="8">
        <v>1</v>
      </c>
      <c r="E379" s="6">
        <f t="shared" si="14"/>
        <v>0</v>
      </c>
    </row>
    <row r="380" spans="1:5" s="32" customFormat="1" ht="15.75" customHeight="1">
      <c r="A380" s="24" t="s">
        <v>753</v>
      </c>
      <c r="B380" s="33" t="s">
        <v>754</v>
      </c>
      <c r="C380" s="29">
        <f>C381+C385</f>
        <v>2551714.8099999996</v>
      </c>
      <c r="D380" s="8"/>
      <c r="E380" s="6">
        <f t="shared" si="14"/>
        <v>0</v>
      </c>
    </row>
    <row r="381" spans="1:5" ht="15.75" customHeight="1">
      <c r="A381" s="24" t="s">
        <v>755</v>
      </c>
      <c r="B381" s="39" t="s">
        <v>756</v>
      </c>
      <c r="C381" s="29">
        <f>C382+C383+C384</f>
        <v>443029.05000000005</v>
      </c>
      <c r="D381" s="8"/>
      <c r="E381" s="6">
        <f t="shared" si="14"/>
        <v>0</v>
      </c>
    </row>
    <row r="382" spans="1:5" ht="15.75" customHeight="1">
      <c r="A382" s="9" t="s">
        <v>757</v>
      </c>
      <c r="B382" s="37" t="s">
        <v>758</v>
      </c>
      <c r="C382" s="36">
        <f>VLOOKUP(A382,[1]Ins_Aziende!$A$4:$C$556,3,FALSE)</f>
        <v>336659.09</v>
      </c>
      <c r="D382" s="8">
        <v>1</v>
      </c>
      <c r="E382" s="6">
        <f t="shared" si="14"/>
        <v>0</v>
      </c>
    </row>
    <row r="383" spans="1:5" s="42" customFormat="1" ht="15.75" customHeight="1">
      <c r="A383" s="9" t="s">
        <v>759</v>
      </c>
      <c r="B383" s="37" t="s">
        <v>760</v>
      </c>
      <c r="C383" s="36">
        <f>VLOOKUP(A383,[1]Ins_Aziende!$A$4:$C$556,3,FALSE)</f>
        <v>106369.96</v>
      </c>
      <c r="D383" s="8">
        <v>1</v>
      </c>
      <c r="E383" s="6">
        <f t="shared" si="14"/>
        <v>0</v>
      </c>
    </row>
    <row r="384" spans="1:5" s="32" customFormat="1" ht="15.75" customHeight="1">
      <c r="A384" s="9" t="s">
        <v>761</v>
      </c>
      <c r="B384" s="37" t="s">
        <v>762</v>
      </c>
      <c r="C384" s="36">
        <f>VLOOKUP(A384,[1]Ins_Aziende!$A$4:$C$556,3,FALSE)</f>
        <v>0</v>
      </c>
      <c r="D384" s="8">
        <v>1</v>
      </c>
      <c r="E384" s="6">
        <f t="shared" si="14"/>
        <v>0</v>
      </c>
    </row>
    <row r="385" spans="1:5" ht="15.75" customHeight="1">
      <c r="A385" s="24" t="s">
        <v>763</v>
      </c>
      <c r="B385" s="39" t="s">
        <v>764</v>
      </c>
      <c r="C385" s="29">
        <f>C386+C387+C388</f>
        <v>2108685.7599999998</v>
      </c>
      <c r="D385" s="8"/>
      <c r="E385" s="6">
        <f t="shared" si="14"/>
        <v>0</v>
      </c>
    </row>
    <row r="386" spans="1:5" ht="15.75" customHeight="1">
      <c r="A386" s="9" t="s">
        <v>765</v>
      </c>
      <c r="B386" s="37" t="s">
        <v>766</v>
      </c>
      <c r="C386" s="36">
        <f>VLOOKUP(A386,[1]Ins_Aziende!$A$4:$C$556,3,FALSE)</f>
        <v>1750301.68</v>
      </c>
      <c r="D386" s="8">
        <v>1</v>
      </c>
      <c r="E386" s="6">
        <f t="shared" si="14"/>
        <v>0</v>
      </c>
    </row>
    <row r="387" spans="1:5" ht="15.75" customHeight="1">
      <c r="A387" s="9" t="s">
        <v>767</v>
      </c>
      <c r="B387" s="37" t="s">
        <v>768</v>
      </c>
      <c r="C387" s="36">
        <f>VLOOKUP(A387,[1]Ins_Aziende!$A$4:$C$556,3,FALSE)</f>
        <v>358384.08</v>
      </c>
      <c r="D387" s="8">
        <v>1</v>
      </c>
      <c r="E387" s="6">
        <f t="shared" ref="E387:E400" si="15">IF(C387&lt;0,1,0)</f>
        <v>0</v>
      </c>
    </row>
    <row r="388" spans="1:5" ht="15.75" customHeight="1">
      <c r="A388" s="9" t="s">
        <v>769</v>
      </c>
      <c r="B388" s="37" t="s">
        <v>770</v>
      </c>
      <c r="C388" s="36">
        <f>VLOOKUP(A388,[1]Ins_Aziende!$A$4:$C$556,3,FALSE)</f>
        <v>0</v>
      </c>
      <c r="D388" s="8">
        <v>1</v>
      </c>
      <c r="E388" s="6">
        <f t="shared" si="15"/>
        <v>0</v>
      </c>
    </row>
    <row r="389" spans="1:5" ht="15.75" customHeight="1">
      <c r="A389" s="24" t="s">
        <v>771</v>
      </c>
      <c r="B389" s="31" t="s">
        <v>772</v>
      </c>
      <c r="C389" s="29">
        <f>C390+C391+C392</f>
        <v>1018549.63</v>
      </c>
      <c r="D389" s="8"/>
      <c r="E389" s="6">
        <f t="shared" si="15"/>
        <v>0</v>
      </c>
    </row>
    <row r="390" spans="1:5" ht="15.75" customHeight="1">
      <c r="A390" s="9" t="s">
        <v>773</v>
      </c>
      <c r="B390" s="41" t="s">
        <v>774</v>
      </c>
      <c r="C390" s="36">
        <f>VLOOKUP(A390,[1]Ins_Aziende!$A$4:$C$556,3,FALSE)</f>
        <v>95000</v>
      </c>
      <c r="D390" s="8">
        <v>1</v>
      </c>
      <c r="E390" s="6">
        <f t="shared" si="15"/>
        <v>0</v>
      </c>
    </row>
    <row r="391" spans="1:5" ht="15.75" customHeight="1">
      <c r="A391" s="9" t="s">
        <v>775</v>
      </c>
      <c r="B391" s="41" t="s">
        <v>776</v>
      </c>
      <c r="C391" s="36">
        <f>VLOOKUP(A391,[1]Ins_Aziende!$A$4:$C$556,3,FALSE)</f>
        <v>0</v>
      </c>
      <c r="D391" s="8">
        <v>1</v>
      </c>
      <c r="E391" s="6">
        <f t="shared" si="15"/>
        <v>0</v>
      </c>
    </row>
    <row r="392" spans="1:5" ht="15.75" customHeight="1">
      <c r="A392" s="24" t="s">
        <v>777</v>
      </c>
      <c r="B392" s="33" t="s">
        <v>778</v>
      </c>
      <c r="C392" s="29">
        <f>C393+C394</f>
        <v>923549.63</v>
      </c>
      <c r="D392" s="8"/>
      <c r="E392" s="6">
        <f t="shared" si="15"/>
        <v>0</v>
      </c>
    </row>
    <row r="393" spans="1:5" ht="15.75" customHeight="1">
      <c r="A393" s="9" t="s">
        <v>779</v>
      </c>
      <c r="B393" s="38" t="s">
        <v>780</v>
      </c>
      <c r="C393" s="36">
        <f>VLOOKUP(A393,[1]Ins_Aziende!$A$4:$C$556,3,FALSE)</f>
        <v>867549.63</v>
      </c>
      <c r="D393" s="8">
        <v>1</v>
      </c>
      <c r="E393" s="6">
        <f t="shared" si="15"/>
        <v>0</v>
      </c>
    </row>
    <row r="394" spans="1:5" ht="15.75" customHeight="1">
      <c r="A394" s="9" t="s">
        <v>781</v>
      </c>
      <c r="B394" s="38" t="s">
        <v>782</v>
      </c>
      <c r="C394" s="36">
        <f>VLOOKUP(A394,[1]Ins_Aziende!$A$4:$C$556,3,FALSE)</f>
        <v>56000</v>
      </c>
      <c r="D394" s="8">
        <v>1</v>
      </c>
      <c r="E394" s="6">
        <f t="shared" si="15"/>
        <v>0</v>
      </c>
    </row>
    <row r="395" spans="1:5" ht="15.75" customHeight="1">
      <c r="A395" s="24" t="s">
        <v>783</v>
      </c>
      <c r="B395" s="31" t="s">
        <v>784</v>
      </c>
      <c r="C395" s="29">
        <f>C396+C404+C411+C418</f>
        <v>6777265.3399999999</v>
      </c>
      <c r="D395" s="8"/>
      <c r="E395" s="6">
        <f t="shared" si="15"/>
        <v>0</v>
      </c>
    </row>
    <row r="396" spans="1:5" ht="15.75" customHeight="1">
      <c r="A396" s="24" t="s">
        <v>785</v>
      </c>
      <c r="B396" s="33" t="s">
        <v>786</v>
      </c>
      <c r="C396" s="29">
        <f>C397+C398+C399+C400+C401+C402+C403</f>
        <v>411651.41</v>
      </c>
      <c r="D396" s="8"/>
      <c r="E396" s="6">
        <f t="shared" si="15"/>
        <v>0</v>
      </c>
    </row>
    <row r="397" spans="1:5" ht="15.75" customHeight="1">
      <c r="A397" s="9" t="s">
        <v>787</v>
      </c>
      <c r="B397" s="38" t="s">
        <v>788</v>
      </c>
      <c r="C397" s="36">
        <f>VLOOKUP(A397,[1]Ins_Aziende!$A$4:$C$556,3,FALSE)</f>
        <v>0</v>
      </c>
      <c r="D397" s="8">
        <v>1</v>
      </c>
      <c r="E397" s="6">
        <f t="shared" si="15"/>
        <v>0</v>
      </c>
    </row>
    <row r="398" spans="1:5" ht="15.75" customHeight="1">
      <c r="A398" s="9" t="s">
        <v>789</v>
      </c>
      <c r="B398" s="38" t="s">
        <v>790</v>
      </c>
      <c r="C398" s="36">
        <f>VLOOKUP(A398,[1]Ins_Aziende!$A$4:$C$556,3,FALSE)</f>
        <v>0</v>
      </c>
      <c r="D398" s="8">
        <v>1</v>
      </c>
      <c r="E398" s="6">
        <f t="shared" si="15"/>
        <v>0</v>
      </c>
    </row>
    <row r="399" spans="1:5" ht="15.75" customHeight="1">
      <c r="A399" s="9" t="s">
        <v>791</v>
      </c>
      <c r="B399" s="38" t="s">
        <v>792</v>
      </c>
      <c r="C399" s="36">
        <f>VLOOKUP(A399,[1]Ins_Aziende!$A$4:$C$556,3,FALSE)</f>
        <v>328124.86</v>
      </c>
      <c r="D399" s="8">
        <v>1</v>
      </c>
      <c r="E399" s="6">
        <f t="shared" si="15"/>
        <v>0</v>
      </c>
    </row>
    <row r="400" spans="1:5" ht="15.75" customHeight="1">
      <c r="A400" s="9" t="s">
        <v>793</v>
      </c>
      <c r="B400" s="38" t="s">
        <v>794</v>
      </c>
      <c r="C400" s="36">
        <f>VLOOKUP(A400,[1]Ins_Aziende!$A$4:$C$556,3,FALSE)</f>
        <v>8461.2199999999993</v>
      </c>
      <c r="D400" s="8">
        <v>1</v>
      </c>
      <c r="E400" s="6">
        <f t="shared" si="15"/>
        <v>0</v>
      </c>
    </row>
    <row r="401" spans="1:5" ht="15.75" customHeight="1">
      <c r="A401" s="9" t="s">
        <v>795</v>
      </c>
      <c r="B401" s="38" t="s">
        <v>796</v>
      </c>
      <c r="C401" s="36">
        <f>VLOOKUP(A401,[1]Ins_Aziende!$A$4:$C$556,3,FALSE)</f>
        <v>65.33</v>
      </c>
      <c r="D401" s="8">
        <v>1</v>
      </c>
      <c r="E401" s="6">
        <f>IF(C401&lt;0,1,0)</f>
        <v>0</v>
      </c>
    </row>
    <row r="402" spans="1:5" ht="15.75" customHeight="1">
      <c r="A402" s="9" t="s">
        <v>797</v>
      </c>
      <c r="B402" s="38" t="s">
        <v>798</v>
      </c>
      <c r="C402" s="40">
        <v>0</v>
      </c>
      <c r="D402" s="8"/>
      <c r="E402" s="6"/>
    </row>
    <row r="403" spans="1:5" ht="15.75" customHeight="1">
      <c r="A403" s="9" t="s">
        <v>799</v>
      </c>
      <c r="B403" s="38" t="s">
        <v>800</v>
      </c>
      <c r="C403" s="36">
        <f>VLOOKUP(A403,[1]Ins_Aziende!$A$4:$C$556,3,FALSE)</f>
        <v>75000</v>
      </c>
      <c r="D403" s="8">
        <v>1</v>
      </c>
      <c r="E403" s="6">
        <f>IF(C403&lt;0,1,0)</f>
        <v>0</v>
      </c>
    </row>
    <row r="404" spans="1:5" ht="15.75" customHeight="1">
      <c r="A404" s="24" t="s">
        <v>801</v>
      </c>
      <c r="B404" s="33" t="s">
        <v>802</v>
      </c>
      <c r="C404" s="29">
        <f>C405+C408+C409+C410</f>
        <v>4802740.28</v>
      </c>
      <c r="D404" s="8"/>
      <c r="E404" s="6">
        <f t="shared" ref="E404:E425" si="16">IF(C404&lt;0,1,0)</f>
        <v>0</v>
      </c>
    </row>
    <row r="405" spans="1:5" ht="15.75" customHeight="1">
      <c r="A405" s="24" t="s">
        <v>803</v>
      </c>
      <c r="B405" s="39" t="s">
        <v>804</v>
      </c>
      <c r="C405" s="29">
        <f>C406+C407</f>
        <v>1074362.2</v>
      </c>
      <c r="D405" s="8"/>
      <c r="E405" s="6">
        <f t="shared" si="16"/>
        <v>0</v>
      </c>
    </row>
    <row r="406" spans="1:5" ht="15.75" customHeight="1">
      <c r="A406" s="9" t="s">
        <v>805</v>
      </c>
      <c r="B406" s="52" t="s">
        <v>806</v>
      </c>
      <c r="C406" s="36">
        <f>VLOOKUP(A406,[1]Ins_Aziende!$A$4:$C$556,3,FALSE)</f>
        <v>0</v>
      </c>
      <c r="D406" s="8">
        <v>1</v>
      </c>
      <c r="E406" s="6">
        <f t="shared" si="16"/>
        <v>0</v>
      </c>
    </row>
    <row r="407" spans="1:5" ht="15.75" customHeight="1">
      <c r="A407" s="9" t="s">
        <v>807</v>
      </c>
      <c r="B407" s="52" t="s">
        <v>808</v>
      </c>
      <c r="C407" s="36">
        <f>VLOOKUP(A407,[1]Ins_Aziende!$A$4:$C$556,3,FALSE)</f>
        <v>1074362.2</v>
      </c>
      <c r="D407" s="8">
        <v>1</v>
      </c>
      <c r="E407" s="6">
        <f t="shared" si="16"/>
        <v>0</v>
      </c>
    </row>
    <row r="408" spans="1:5" ht="15.75" customHeight="1">
      <c r="A408" s="9" t="s">
        <v>809</v>
      </c>
      <c r="B408" s="38" t="s">
        <v>810</v>
      </c>
      <c r="C408" s="36">
        <f>VLOOKUP(A408,[1]Ins_Aziende!$A$4:$C$556,3,FALSE)</f>
        <v>3510226.54</v>
      </c>
      <c r="D408" s="8">
        <v>1</v>
      </c>
      <c r="E408" s="6">
        <f t="shared" si="16"/>
        <v>0</v>
      </c>
    </row>
    <row r="409" spans="1:5" ht="15.75" customHeight="1">
      <c r="A409" s="9" t="s">
        <v>811</v>
      </c>
      <c r="B409" s="38" t="s">
        <v>812</v>
      </c>
      <c r="C409" s="36">
        <f>VLOOKUP(A409,[1]Ins_Aziende!$A$4:$C$556,3,FALSE)</f>
        <v>199295.66</v>
      </c>
      <c r="D409" s="8">
        <v>1</v>
      </c>
      <c r="E409" s="6">
        <f t="shared" si="16"/>
        <v>0</v>
      </c>
    </row>
    <row r="410" spans="1:5" ht="15.75" customHeight="1">
      <c r="A410" s="9" t="s">
        <v>813</v>
      </c>
      <c r="B410" s="38" t="s">
        <v>814</v>
      </c>
      <c r="C410" s="36">
        <f>VLOOKUP(A410,[1]Ins_Aziende!$A$4:$C$556,3,FALSE)</f>
        <v>18855.88</v>
      </c>
      <c r="D410" s="8">
        <v>1</v>
      </c>
      <c r="E410" s="6">
        <f t="shared" si="16"/>
        <v>0</v>
      </c>
    </row>
    <row r="411" spans="1:5" ht="15.75" customHeight="1">
      <c r="A411" s="24" t="s">
        <v>815</v>
      </c>
      <c r="B411" s="33" t="s">
        <v>816</v>
      </c>
      <c r="C411" s="29">
        <f>C412+C415</f>
        <v>1372643.55</v>
      </c>
      <c r="D411" s="8"/>
      <c r="E411" s="6">
        <f t="shared" si="16"/>
        <v>0</v>
      </c>
    </row>
    <row r="412" spans="1:5" ht="15.75" customHeight="1">
      <c r="A412" s="24" t="s">
        <v>817</v>
      </c>
      <c r="B412" s="39" t="s">
        <v>818</v>
      </c>
      <c r="C412" s="29">
        <f>C413+C414</f>
        <v>15085.09</v>
      </c>
      <c r="D412" s="8"/>
      <c r="E412" s="6">
        <f t="shared" si="16"/>
        <v>0</v>
      </c>
    </row>
    <row r="413" spans="1:5" ht="15.75" customHeight="1">
      <c r="A413" s="9" t="s">
        <v>819</v>
      </c>
      <c r="B413" s="37" t="s">
        <v>820</v>
      </c>
      <c r="C413" s="36">
        <f>VLOOKUP(A413,[1]Ins_Aziende!$A$4:$C$556,3,FALSE)</f>
        <v>15085.09</v>
      </c>
      <c r="D413" s="8">
        <v>1</v>
      </c>
      <c r="E413" s="6">
        <f t="shared" si="16"/>
        <v>0</v>
      </c>
    </row>
    <row r="414" spans="1:5" ht="15.75" customHeight="1">
      <c r="A414" s="9" t="s">
        <v>821</v>
      </c>
      <c r="B414" s="37" t="s">
        <v>822</v>
      </c>
      <c r="C414" s="36">
        <f>VLOOKUP(A414,[1]Ins_Aziende!$A$4:$C$556,3,FALSE)</f>
        <v>0</v>
      </c>
      <c r="D414" s="8">
        <v>1</v>
      </c>
      <c r="E414" s="6">
        <f t="shared" si="16"/>
        <v>0</v>
      </c>
    </row>
    <row r="415" spans="1:5" ht="15.75" customHeight="1">
      <c r="A415" s="24" t="s">
        <v>823</v>
      </c>
      <c r="B415" s="39" t="s">
        <v>824</v>
      </c>
      <c r="C415" s="29">
        <f>C416+C417</f>
        <v>1357558.46</v>
      </c>
      <c r="D415" s="8"/>
      <c r="E415" s="6">
        <f t="shared" si="16"/>
        <v>0</v>
      </c>
    </row>
    <row r="416" spans="1:5" ht="15.75" customHeight="1">
      <c r="A416" s="9" t="s">
        <v>825</v>
      </c>
      <c r="B416" s="37" t="s">
        <v>826</v>
      </c>
      <c r="C416" s="36">
        <f>VLOOKUP(A416,[1]Ins_Aziende!$A$4:$C$556,3,FALSE)</f>
        <v>1356001.92</v>
      </c>
      <c r="D416" s="8">
        <v>1</v>
      </c>
      <c r="E416" s="6">
        <f t="shared" si="16"/>
        <v>0</v>
      </c>
    </row>
    <row r="417" spans="1:5" ht="15.75" customHeight="1">
      <c r="A417" s="9" t="s">
        <v>827</v>
      </c>
      <c r="B417" s="37" t="s">
        <v>828</v>
      </c>
      <c r="C417" s="36">
        <f>VLOOKUP(A417,[1]Ins_Aziende!$A$4:$C$556,3,FALSE)</f>
        <v>1556.54</v>
      </c>
      <c r="D417" s="8">
        <v>1</v>
      </c>
      <c r="E417" s="6">
        <f t="shared" si="16"/>
        <v>0</v>
      </c>
    </row>
    <row r="418" spans="1:5" ht="15.75" customHeight="1">
      <c r="A418" s="24" t="s">
        <v>829</v>
      </c>
      <c r="B418" s="33" t="s">
        <v>830</v>
      </c>
      <c r="C418" s="29">
        <f>C419+C420</f>
        <v>190230.1</v>
      </c>
      <c r="D418" s="8"/>
      <c r="E418" s="6">
        <f t="shared" si="16"/>
        <v>0</v>
      </c>
    </row>
    <row r="419" spans="1:5" s="47" customFormat="1" ht="15.75" customHeight="1">
      <c r="A419" s="9" t="s">
        <v>831</v>
      </c>
      <c r="B419" s="38" t="s">
        <v>832</v>
      </c>
      <c r="C419" s="36">
        <f>VLOOKUP(A419,[1]Ins_Aziende!$A$4:$C$556,3,FALSE)</f>
        <v>153004.42000000001</v>
      </c>
      <c r="D419" s="12">
        <v>1</v>
      </c>
      <c r="E419" s="6">
        <f t="shared" si="16"/>
        <v>0</v>
      </c>
    </row>
    <row r="420" spans="1:5" s="47" customFormat="1" ht="15.75" customHeight="1">
      <c r="A420" s="9" t="s">
        <v>833</v>
      </c>
      <c r="B420" s="38" t="s">
        <v>834</v>
      </c>
      <c r="C420" s="36">
        <f>VLOOKUP(A420,[1]Ins_Aziende!$A$4:$C$556,3,FALSE)</f>
        <v>37225.68</v>
      </c>
      <c r="D420" s="12">
        <v>1</v>
      </c>
      <c r="E420" s="6">
        <f t="shared" si="16"/>
        <v>0</v>
      </c>
    </row>
    <row r="421" spans="1:5" ht="15.75" customHeight="1">
      <c r="A421" s="24" t="s">
        <v>835</v>
      </c>
      <c r="B421" s="31" t="s">
        <v>836</v>
      </c>
      <c r="C421" s="29">
        <f>C422+C423</f>
        <v>60000</v>
      </c>
      <c r="D421" s="8"/>
      <c r="E421" s="6">
        <f t="shared" si="16"/>
        <v>0</v>
      </c>
    </row>
    <row r="422" spans="1:5" ht="15.75" customHeight="1">
      <c r="A422" s="9" t="s">
        <v>837</v>
      </c>
      <c r="B422" s="41" t="s">
        <v>838</v>
      </c>
      <c r="C422" s="36">
        <f>VLOOKUP(A422,[1]Ins_Aziende!$A$4:$C$556,3,FALSE)</f>
        <v>0</v>
      </c>
      <c r="D422" s="8">
        <v>1</v>
      </c>
      <c r="E422" s="6">
        <f t="shared" si="16"/>
        <v>0</v>
      </c>
    </row>
    <row r="423" spans="1:5" ht="15.75" customHeight="1">
      <c r="A423" s="24" t="s">
        <v>839</v>
      </c>
      <c r="B423" s="33" t="s">
        <v>840</v>
      </c>
      <c r="C423" s="29">
        <f>C424+C425</f>
        <v>60000</v>
      </c>
      <c r="D423" s="8"/>
      <c r="E423" s="6">
        <f t="shared" si="16"/>
        <v>0</v>
      </c>
    </row>
    <row r="424" spans="1:5" ht="15.75" customHeight="1">
      <c r="A424" s="9" t="s">
        <v>841</v>
      </c>
      <c r="B424" s="38" t="s">
        <v>842</v>
      </c>
      <c r="C424" s="36">
        <f>VLOOKUP(A424,[1]Ins_Aziende!$A$4:$C$556,3,FALSE)</f>
        <v>0</v>
      </c>
      <c r="D424" s="8">
        <v>1</v>
      </c>
      <c r="E424" s="6">
        <f t="shared" si="16"/>
        <v>0</v>
      </c>
    </row>
    <row r="425" spans="1:5" ht="15.75" customHeight="1">
      <c r="A425" s="9" t="s">
        <v>843</v>
      </c>
      <c r="B425" s="38" t="s">
        <v>844</v>
      </c>
      <c r="C425" s="36">
        <f>VLOOKUP(A425,[1]Ins_Aziende!$A$4:$C$556,3,FALSE)</f>
        <v>60000</v>
      </c>
      <c r="D425" s="8">
        <v>1</v>
      </c>
      <c r="E425" s="6">
        <f t="shared" si="16"/>
        <v>0</v>
      </c>
    </row>
    <row r="426" spans="1:5" ht="15.75" customHeight="1">
      <c r="A426" s="24" t="s">
        <v>845</v>
      </c>
      <c r="B426" s="31" t="s">
        <v>846</v>
      </c>
      <c r="C426" s="29">
        <f>C427+C436</f>
        <v>0</v>
      </c>
      <c r="D426" s="8"/>
      <c r="E426" s="6"/>
    </row>
    <row r="427" spans="1:5" ht="15.75" customHeight="1">
      <c r="A427" s="24" t="s">
        <v>847</v>
      </c>
      <c r="B427" s="33" t="s">
        <v>848</v>
      </c>
      <c r="C427" s="29">
        <f>C428+C429+C430+C431+C432+C433+C434+C435</f>
        <v>0</v>
      </c>
      <c r="D427" s="8"/>
      <c r="E427" s="6"/>
    </row>
    <row r="428" spans="1:5" ht="15.75" customHeight="1">
      <c r="A428" s="9" t="s">
        <v>849</v>
      </c>
      <c r="B428" s="38" t="s">
        <v>850</v>
      </c>
      <c r="C428" s="36">
        <f>VLOOKUP(A428,[1]Ins_Aziende!$A$4:$C$556,3,FALSE)</f>
        <v>0</v>
      </c>
      <c r="D428" s="8">
        <v>1</v>
      </c>
      <c r="E428" s="6"/>
    </row>
    <row r="429" spans="1:5" ht="15.75" customHeight="1">
      <c r="A429" s="9" t="s">
        <v>851</v>
      </c>
      <c r="B429" s="38" t="s">
        <v>852</v>
      </c>
      <c r="C429" s="36">
        <f>VLOOKUP(A429,[1]Ins_Aziende!$A$4:$C$556,3,FALSE)</f>
        <v>0</v>
      </c>
      <c r="D429" s="8">
        <v>1</v>
      </c>
      <c r="E429" s="6"/>
    </row>
    <row r="430" spans="1:5" ht="15.75" customHeight="1">
      <c r="A430" s="9" t="s">
        <v>853</v>
      </c>
      <c r="B430" s="38" t="s">
        <v>854</v>
      </c>
      <c r="C430" s="36">
        <f>VLOOKUP(A430,[1]Ins_Aziende!$A$4:$C$556,3,FALSE)</f>
        <v>0</v>
      </c>
      <c r="D430" s="8">
        <v>1</v>
      </c>
      <c r="E430" s="6"/>
    </row>
    <row r="431" spans="1:5" ht="15.75" customHeight="1">
      <c r="A431" s="9" t="s">
        <v>855</v>
      </c>
      <c r="B431" s="38" t="s">
        <v>856</v>
      </c>
      <c r="C431" s="36">
        <f>VLOOKUP(A431,[1]Ins_Aziende!$A$4:$C$556,3,FALSE)</f>
        <v>0</v>
      </c>
      <c r="D431" s="8">
        <v>1</v>
      </c>
      <c r="E431" s="6"/>
    </row>
    <row r="432" spans="1:5" ht="15.75" customHeight="1">
      <c r="A432" s="9" t="s">
        <v>857</v>
      </c>
      <c r="B432" s="38" t="s">
        <v>858</v>
      </c>
      <c r="C432" s="36">
        <f>VLOOKUP(A432,[1]Ins_Aziende!$A$4:$C$556,3,FALSE)</f>
        <v>0</v>
      </c>
      <c r="D432" s="8">
        <v>1</v>
      </c>
      <c r="E432" s="6"/>
    </row>
    <row r="433" spans="1:5" ht="15.75" customHeight="1">
      <c r="A433" s="9" t="s">
        <v>859</v>
      </c>
      <c r="B433" s="38" t="s">
        <v>860</v>
      </c>
      <c r="C433" s="36">
        <f>VLOOKUP(A433,[1]Ins_Aziende!$A$4:$C$556,3,FALSE)</f>
        <v>0</v>
      </c>
      <c r="D433" s="8">
        <v>1</v>
      </c>
      <c r="E433" s="6"/>
    </row>
    <row r="434" spans="1:5" ht="15.75" customHeight="1">
      <c r="A434" s="9" t="s">
        <v>861</v>
      </c>
      <c r="B434" s="38" t="s">
        <v>862</v>
      </c>
      <c r="C434" s="36">
        <f>VLOOKUP(A434,[1]Ins_Aziende!$A$4:$C$556,3,FALSE)</f>
        <v>0</v>
      </c>
      <c r="D434" s="8">
        <v>1</v>
      </c>
      <c r="E434" s="6"/>
    </row>
    <row r="435" spans="1:5" ht="15.75" customHeight="1">
      <c r="A435" s="9" t="s">
        <v>863</v>
      </c>
      <c r="B435" s="38" t="s">
        <v>864</v>
      </c>
      <c r="C435" s="36">
        <f>VLOOKUP(A435,[1]Ins_Aziende!$A$4:$C$556,3,FALSE)</f>
        <v>0</v>
      </c>
      <c r="D435" s="8">
        <v>1</v>
      </c>
      <c r="E435" s="6"/>
    </row>
    <row r="436" spans="1:5" ht="15.75" customHeight="1">
      <c r="A436" s="24" t="s">
        <v>865</v>
      </c>
      <c r="B436" s="33" t="s">
        <v>866</v>
      </c>
      <c r="C436" s="29">
        <f>C437+C438+C439+C440+C441+C442</f>
        <v>0</v>
      </c>
      <c r="D436" s="8"/>
      <c r="E436" s="6"/>
    </row>
    <row r="437" spans="1:5" ht="15.75" customHeight="1">
      <c r="A437" s="9" t="s">
        <v>867</v>
      </c>
      <c r="B437" s="38" t="s">
        <v>868</v>
      </c>
      <c r="C437" s="36">
        <f>VLOOKUP(A437,[1]Ins_Aziende!$A$4:$C$556,3,FALSE)</f>
        <v>0</v>
      </c>
      <c r="D437" s="8">
        <v>1</v>
      </c>
      <c r="E437" s="6"/>
    </row>
    <row r="438" spans="1:5" ht="15.75" customHeight="1">
      <c r="A438" s="9" t="s">
        <v>869</v>
      </c>
      <c r="B438" s="38" t="s">
        <v>870</v>
      </c>
      <c r="C438" s="36">
        <f>VLOOKUP(A438,[1]Ins_Aziende!$A$4:$C$556,3,FALSE)</f>
        <v>0</v>
      </c>
      <c r="D438" s="8">
        <v>1</v>
      </c>
      <c r="E438" s="6"/>
    </row>
    <row r="439" spans="1:5" ht="15.75" customHeight="1">
      <c r="A439" s="9" t="s">
        <v>871</v>
      </c>
      <c r="B439" s="38" t="s">
        <v>872</v>
      </c>
      <c r="C439" s="36">
        <f>VLOOKUP(A439,[1]Ins_Aziende!$A$4:$C$556,3,FALSE)</f>
        <v>0</v>
      </c>
      <c r="D439" s="8">
        <v>1</v>
      </c>
      <c r="E439" s="6"/>
    </row>
    <row r="440" spans="1:5" ht="15.75" customHeight="1">
      <c r="A440" s="9" t="s">
        <v>873</v>
      </c>
      <c r="B440" s="38" t="s">
        <v>874</v>
      </c>
      <c r="C440" s="36">
        <f>VLOOKUP(A440,[1]Ins_Aziende!$A$4:$C$556,3,FALSE)</f>
        <v>0</v>
      </c>
      <c r="D440" s="8">
        <v>1</v>
      </c>
      <c r="E440" s="6"/>
    </row>
    <row r="441" spans="1:5" ht="15.75" customHeight="1">
      <c r="A441" s="9" t="s">
        <v>875</v>
      </c>
      <c r="B441" s="38" t="s">
        <v>876</v>
      </c>
      <c r="C441" s="36">
        <f>VLOOKUP(A441,[1]Ins_Aziende!$A$4:$C$556,3,FALSE)</f>
        <v>0</v>
      </c>
      <c r="D441" s="8">
        <v>1</v>
      </c>
      <c r="E441" s="6"/>
    </row>
    <row r="442" spans="1:5" ht="15.75" customHeight="1">
      <c r="A442" s="9" t="s">
        <v>877</v>
      </c>
      <c r="B442" s="38" t="s">
        <v>878</v>
      </c>
      <c r="C442" s="36">
        <f>VLOOKUP(A442,[1]Ins_Aziende!$A$4:$C$556,3,FALSE)</f>
        <v>0</v>
      </c>
      <c r="D442" s="8">
        <v>1</v>
      </c>
      <c r="E442" s="6"/>
    </row>
    <row r="443" spans="1:5" ht="15.75" customHeight="1">
      <c r="A443" s="24" t="s">
        <v>879</v>
      </c>
      <c r="B443" s="31" t="s">
        <v>880</v>
      </c>
      <c r="C443" s="29">
        <f>C444+C450+C451+C456</f>
        <v>3338498.92</v>
      </c>
      <c r="D443" s="8"/>
      <c r="E443" s="6">
        <f t="shared" ref="E443:E505" si="17">IF(C443&lt;0,1,0)</f>
        <v>0</v>
      </c>
    </row>
    <row r="444" spans="1:5" ht="15.75" customHeight="1">
      <c r="A444" s="24" t="s">
        <v>881</v>
      </c>
      <c r="B444" s="33" t="s">
        <v>882</v>
      </c>
      <c r="C444" s="29">
        <f>C445+C446+C447+C448+C449</f>
        <v>810000</v>
      </c>
      <c r="D444" s="8"/>
      <c r="E444" s="6">
        <f t="shared" si="17"/>
        <v>0</v>
      </c>
    </row>
    <row r="445" spans="1:5" ht="15.75" customHeight="1">
      <c r="A445" s="9" t="s">
        <v>883</v>
      </c>
      <c r="B445" s="37" t="s">
        <v>884</v>
      </c>
      <c r="C445" s="36">
        <f>VLOOKUP(A445,[1]Ins_Aziende!$A$4:$C$556,3,FALSE)</f>
        <v>50000</v>
      </c>
      <c r="D445" s="8">
        <v>1</v>
      </c>
      <c r="E445" s="6">
        <f t="shared" si="17"/>
        <v>0</v>
      </c>
    </row>
    <row r="446" spans="1:5" ht="15.75" customHeight="1">
      <c r="A446" s="9" t="s">
        <v>885</v>
      </c>
      <c r="B446" s="37" t="s">
        <v>886</v>
      </c>
      <c r="C446" s="36">
        <f>VLOOKUP(A446,[1]Ins_Aziende!$A$4:$C$556,3,FALSE)</f>
        <v>10000</v>
      </c>
      <c r="D446" s="8">
        <v>1</v>
      </c>
      <c r="E446" s="6">
        <f t="shared" si="17"/>
        <v>0</v>
      </c>
    </row>
    <row r="447" spans="1:5" ht="15.75" customHeight="1">
      <c r="A447" s="9" t="s">
        <v>887</v>
      </c>
      <c r="B447" s="37" t="s">
        <v>888</v>
      </c>
      <c r="C447" s="36">
        <f>VLOOKUP(A447,[1]Ins_Aziende!$A$4:$C$556,3,FALSE)</f>
        <v>0</v>
      </c>
      <c r="D447" s="8">
        <v>1</v>
      </c>
      <c r="E447" s="6">
        <f t="shared" si="17"/>
        <v>0</v>
      </c>
    </row>
    <row r="448" spans="1:5" ht="15.75" customHeight="1">
      <c r="A448" s="9" t="s">
        <v>889</v>
      </c>
      <c r="B448" s="37" t="s">
        <v>890</v>
      </c>
      <c r="C448" s="36">
        <f>VLOOKUP(A448,[1]Ins_Aziende!$A$4:$C$556,3,FALSE)</f>
        <v>750000</v>
      </c>
      <c r="D448" s="8">
        <v>1</v>
      </c>
      <c r="E448" s="6">
        <f t="shared" si="17"/>
        <v>0</v>
      </c>
    </row>
    <row r="449" spans="1:5" ht="15.75" customHeight="1">
      <c r="A449" s="9" t="s">
        <v>891</v>
      </c>
      <c r="B449" s="37" t="s">
        <v>892</v>
      </c>
      <c r="C449" s="36">
        <f>VLOOKUP(A449,[1]Ins_Aziende!$A$4:$C$556,3,FALSE)</f>
        <v>0</v>
      </c>
      <c r="D449" s="8">
        <v>1</v>
      </c>
      <c r="E449" s="6">
        <f t="shared" si="17"/>
        <v>0</v>
      </c>
    </row>
    <row r="450" spans="1:5" ht="15.75" customHeight="1">
      <c r="A450" s="9" t="s">
        <v>893</v>
      </c>
      <c r="B450" s="41" t="s">
        <v>894</v>
      </c>
      <c r="C450" s="36">
        <f>VLOOKUP(A450,[1]Ins_Aziende!$A$4:$C$556,3,FALSE)</f>
        <v>0</v>
      </c>
      <c r="D450" s="8">
        <v>1</v>
      </c>
      <c r="E450" s="6">
        <f t="shared" si="17"/>
        <v>0</v>
      </c>
    </row>
    <row r="451" spans="1:5" ht="15.75" customHeight="1">
      <c r="A451" s="24" t="s">
        <v>895</v>
      </c>
      <c r="B451" s="33" t="s">
        <v>896</v>
      </c>
      <c r="C451" s="29">
        <f>C452+C453+C454+C455</f>
        <v>1819000</v>
      </c>
      <c r="D451" s="8"/>
      <c r="E451" s="6">
        <f t="shared" si="17"/>
        <v>0</v>
      </c>
    </row>
    <row r="452" spans="1:5" ht="15.75" customHeight="1">
      <c r="A452" s="9" t="s">
        <v>897</v>
      </c>
      <c r="B452" s="38" t="s">
        <v>898</v>
      </c>
      <c r="C452" s="36">
        <f>VLOOKUP(A452,[1]Ins_Aziende!$A$4:$C$556,3,FALSE)</f>
        <v>0</v>
      </c>
      <c r="D452" s="8">
        <v>1</v>
      </c>
      <c r="E452" s="6">
        <f t="shared" si="17"/>
        <v>0</v>
      </c>
    </row>
    <row r="453" spans="1:5" ht="15.75" customHeight="1">
      <c r="A453" s="9" t="s">
        <v>899</v>
      </c>
      <c r="B453" s="38" t="s">
        <v>900</v>
      </c>
      <c r="C453" s="36">
        <f>VLOOKUP(A453,[1]Ins_Aziende!$A$4:$C$556,3,FALSE)</f>
        <v>0</v>
      </c>
      <c r="D453" s="8">
        <v>1</v>
      </c>
      <c r="E453" s="6">
        <f t="shared" si="17"/>
        <v>0</v>
      </c>
    </row>
    <row r="454" spans="1:5" ht="15.75" customHeight="1">
      <c r="A454" s="9" t="s">
        <v>901</v>
      </c>
      <c r="B454" s="38" t="s">
        <v>902</v>
      </c>
      <c r="C454" s="36">
        <f>VLOOKUP(A454,[1]Ins_Aziende!$A$4:$C$556,3,FALSE)</f>
        <v>1450000</v>
      </c>
      <c r="D454" s="8">
        <v>1</v>
      </c>
      <c r="E454" s="6">
        <f t="shared" si="17"/>
        <v>0</v>
      </c>
    </row>
    <row r="455" spans="1:5" ht="15.75" customHeight="1">
      <c r="A455" s="9" t="s">
        <v>903</v>
      </c>
      <c r="B455" s="38" t="s">
        <v>904</v>
      </c>
      <c r="C455" s="36">
        <f>VLOOKUP(A455,[1]Ins_Aziende!$A$4:$C$556,3,FALSE)</f>
        <v>369000</v>
      </c>
      <c r="D455" s="8">
        <v>1</v>
      </c>
      <c r="E455" s="6">
        <f t="shared" si="17"/>
        <v>0</v>
      </c>
    </row>
    <row r="456" spans="1:5" ht="15.75" customHeight="1">
      <c r="A456" s="24" t="s">
        <v>905</v>
      </c>
      <c r="B456" s="33" t="s">
        <v>906</v>
      </c>
      <c r="C456" s="29">
        <f>C457+C458+C459+C460+C461+C462+C463</f>
        <v>709498.92</v>
      </c>
      <c r="D456" s="8"/>
      <c r="E456" s="6">
        <f t="shared" si="17"/>
        <v>0</v>
      </c>
    </row>
    <row r="457" spans="1:5" ht="15.75" customHeight="1">
      <c r="A457" s="9" t="s">
        <v>907</v>
      </c>
      <c r="B457" s="38" t="s">
        <v>908</v>
      </c>
      <c r="C457" s="36">
        <f>VLOOKUP(A457,[1]Ins_Aziende!$A$4:$C$556,3,FALSE)</f>
        <v>0</v>
      </c>
      <c r="D457" s="8">
        <v>1</v>
      </c>
      <c r="E457" s="6">
        <f t="shared" si="17"/>
        <v>0</v>
      </c>
    </row>
    <row r="458" spans="1:5" ht="15.75" customHeight="1">
      <c r="A458" s="9" t="s">
        <v>909</v>
      </c>
      <c r="B458" s="38" t="s">
        <v>910</v>
      </c>
      <c r="C458" s="36">
        <f>VLOOKUP(A458,[1]Ins_Aziende!$A$4:$C$556,3,FALSE)</f>
        <v>0</v>
      </c>
      <c r="D458" s="8">
        <v>1</v>
      </c>
      <c r="E458" s="6">
        <f t="shared" si="17"/>
        <v>0</v>
      </c>
    </row>
    <row r="459" spans="1:5" ht="15.75" customHeight="1">
      <c r="A459" s="9" t="s">
        <v>911</v>
      </c>
      <c r="B459" s="38" t="s">
        <v>912</v>
      </c>
      <c r="C459" s="36">
        <f>VLOOKUP(A459,[1]Ins_Aziende!$A$4:$C$556,3,FALSE)</f>
        <v>0</v>
      </c>
      <c r="D459" s="8">
        <v>1</v>
      </c>
      <c r="E459" s="6">
        <f t="shared" si="17"/>
        <v>0</v>
      </c>
    </row>
    <row r="460" spans="1:5" ht="15.75" customHeight="1">
      <c r="A460" s="9" t="s">
        <v>913</v>
      </c>
      <c r="B460" s="38" t="s">
        <v>914</v>
      </c>
      <c r="C460" s="36">
        <f>VLOOKUP(A460,[1]Ins_Aziende!$A$4:$C$556,3,FALSE)</f>
        <v>32845.81</v>
      </c>
      <c r="D460" s="8">
        <v>1</v>
      </c>
      <c r="E460" s="6">
        <f t="shared" si="17"/>
        <v>0</v>
      </c>
    </row>
    <row r="461" spans="1:5" ht="15.75" customHeight="1">
      <c r="A461" s="9" t="s">
        <v>915</v>
      </c>
      <c r="B461" s="38" t="s">
        <v>916</v>
      </c>
      <c r="C461" s="36">
        <f>VLOOKUP(A461,[1]Ins_Aziende!$A$4:$C$556,3,FALSE)</f>
        <v>9858.39</v>
      </c>
      <c r="D461" s="8">
        <v>1</v>
      </c>
      <c r="E461" s="6">
        <f t="shared" si="17"/>
        <v>0</v>
      </c>
    </row>
    <row r="462" spans="1:5" ht="15.75" customHeight="1">
      <c r="A462" s="9" t="s">
        <v>917</v>
      </c>
      <c r="B462" s="38" t="s">
        <v>918</v>
      </c>
      <c r="C462" s="36">
        <f>VLOOKUP(A462,[1]Ins_Aziende!$A$4:$C$556,3,FALSE)</f>
        <v>46794.720000000001</v>
      </c>
      <c r="D462" s="8">
        <v>1</v>
      </c>
      <c r="E462" s="6">
        <f t="shared" si="17"/>
        <v>0</v>
      </c>
    </row>
    <row r="463" spans="1:5" ht="15.75" customHeight="1">
      <c r="A463" s="24" t="s">
        <v>919</v>
      </c>
      <c r="B463" s="39" t="s">
        <v>920</v>
      </c>
      <c r="C463" s="29">
        <f>C464+C465+C466</f>
        <v>620000</v>
      </c>
      <c r="D463" s="8"/>
      <c r="E463" s="6">
        <f t="shared" si="17"/>
        <v>0</v>
      </c>
    </row>
    <row r="464" spans="1:5" ht="15.75" customHeight="1">
      <c r="A464" s="9" t="s">
        <v>921</v>
      </c>
      <c r="B464" s="37" t="s">
        <v>922</v>
      </c>
      <c r="C464" s="36">
        <f>VLOOKUP(A464,[1]Ins_Aziende!$A$4:$C$556,3,FALSE)</f>
        <v>0</v>
      </c>
      <c r="D464" s="8">
        <v>1</v>
      </c>
      <c r="E464" s="6">
        <f t="shared" si="17"/>
        <v>0</v>
      </c>
    </row>
    <row r="465" spans="1:5" ht="15.75" customHeight="1">
      <c r="A465" s="9" t="s">
        <v>923</v>
      </c>
      <c r="B465" s="37" t="s">
        <v>924</v>
      </c>
      <c r="C465" s="36">
        <f>VLOOKUP(A465,[1]Ins_Aziende!$A$4:$C$556,3,FALSE)</f>
        <v>0</v>
      </c>
      <c r="D465" s="8">
        <v>1</v>
      </c>
      <c r="E465" s="6">
        <f t="shared" si="17"/>
        <v>0</v>
      </c>
    </row>
    <row r="466" spans="1:5" ht="15.75" customHeight="1">
      <c r="A466" s="9" t="s">
        <v>925</v>
      </c>
      <c r="B466" s="37" t="s">
        <v>926</v>
      </c>
      <c r="C466" s="36">
        <f>VLOOKUP(A466,[1]Ins_Aziende!$A$4:$C$556,3,FALSE)</f>
        <v>620000</v>
      </c>
      <c r="D466" s="8">
        <v>1</v>
      </c>
      <c r="E466" s="6">
        <f t="shared" si="17"/>
        <v>0</v>
      </c>
    </row>
    <row r="467" spans="1:5" ht="15.75" customHeight="1">
      <c r="A467" s="24" t="s">
        <v>927</v>
      </c>
      <c r="B467" s="30" t="s">
        <v>928</v>
      </c>
      <c r="C467" s="29">
        <f>C468+C472-C478-C482</f>
        <v>-53790</v>
      </c>
      <c r="D467" s="8"/>
      <c r="E467" s="6"/>
    </row>
    <row r="468" spans="1:5" ht="15.75" customHeight="1">
      <c r="A468" s="24" t="s">
        <v>929</v>
      </c>
      <c r="B468" s="31" t="s">
        <v>930</v>
      </c>
      <c r="C468" s="29">
        <f>C469+C470+C471</f>
        <v>0</v>
      </c>
      <c r="D468" s="8"/>
      <c r="E468" s="6">
        <f t="shared" si="17"/>
        <v>0</v>
      </c>
    </row>
    <row r="469" spans="1:5" ht="15.75" customHeight="1">
      <c r="A469" s="9" t="s">
        <v>931</v>
      </c>
      <c r="B469" s="41" t="s">
        <v>932</v>
      </c>
      <c r="C469" s="36">
        <f>VLOOKUP(A469,[1]Ins_Aziende!$A$4:$C$556,3,FALSE)</f>
        <v>0</v>
      </c>
      <c r="D469" s="8">
        <v>1</v>
      </c>
      <c r="E469" s="6">
        <f t="shared" si="17"/>
        <v>0</v>
      </c>
    </row>
    <row r="470" spans="1:5" ht="15.75" customHeight="1">
      <c r="A470" s="9" t="s">
        <v>933</v>
      </c>
      <c r="B470" s="41" t="s">
        <v>934</v>
      </c>
      <c r="C470" s="36">
        <f>VLOOKUP(A470,[1]Ins_Aziende!$A$4:$C$556,3,FALSE)</f>
        <v>0</v>
      </c>
      <c r="D470" s="8">
        <v>1</v>
      </c>
      <c r="E470" s="6">
        <f t="shared" si="17"/>
        <v>0</v>
      </c>
    </row>
    <row r="471" spans="1:5" ht="15.75" customHeight="1">
      <c r="A471" s="9" t="s">
        <v>935</v>
      </c>
      <c r="B471" s="41" t="s">
        <v>936</v>
      </c>
      <c r="C471" s="36">
        <f>VLOOKUP(A471,[1]Ins_Aziende!$A$4:$C$556,3,FALSE)</f>
        <v>0</v>
      </c>
      <c r="D471" s="8">
        <v>1</v>
      </c>
      <c r="E471" s="6">
        <f t="shared" si="17"/>
        <v>0</v>
      </c>
    </row>
    <row r="472" spans="1:5" ht="15.75" customHeight="1">
      <c r="A472" s="24" t="s">
        <v>937</v>
      </c>
      <c r="B472" s="31" t="s">
        <v>938</v>
      </c>
      <c r="C472" s="29">
        <f>C473+C474+C475+C476+C477</f>
        <v>210</v>
      </c>
      <c r="D472" s="8"/>
      <c r="E472" s="6">
        <f t="shared" si="17"/>
        <v>0</v>
      </c>
    </row>
    <row r="473" spans="1:5" ht="15.75" customHeight="1">
      <c r="A473" s="9" t="s">
        <v>939</v>
      </c>
      <c r="B473" s="41" t="s">
        <v>940</v>
      </c>
      <c r="C473" s="36">
        <f>VLOOKUP(A473,[1]Ins_Aziende!$A$4:$C$556,3,FALSE)</f>
        <v>0</v>
      </c>
      <c r="D473" s="8">
        <v>1</v>
      </c>
      <c r="E473" s="6">
        <f t="shared" si="17"/>
        <v>0</v>
      </c>
    </row>
    <row r="474" spans="1:5" ht="15.75" customHeight="1">
      <c r="A474" s="9" t="s">
        <v>941</v>
      </c>
      <c r="B474" s="41" t="s">
        <v>942</v>
      </c>
      <c r="C474" s="36">
        <f>VLOOKUP(A474,[1]Ins_Aziende!$A$4:$C$556,3,FALSE)</f>
        <v>0</v>
      </c>
      <c r="D474" s="8">
        <v>1</v>
      </c>
      <c r="E474" s="6">
        <f t="shared" si="17"/>
        <v>0</v>
      </c>
    </row>
    <row r="475" spans="1:5" ht="15.75" customHeight="1">
      <c r="A475" s="9" t="s">
        <v>943</v>
      </c>
      <c r="B475" s="41" t="s">
        <v>944</v>
      </c>
      <c r="C475" s="36">
        <f>VLOOKUP(A475,[1]Ins_Aziende!$A$4:$C$556,3,FALSE)</f>
        <v>0</v>
      </c>
      <c r="D475" s="8">
        <v>1</v>
      </c>
      <c r="E475" s="6">
        <f t="shared" si="17"/>
        <v>0</v>
      </c>
    </row>
    <row r="476" spans="1:5" ht="15.75" customHeight="1">
      <c r="A476" s="9" t="s">
        <v>945</v>
      </c>
      <c r="B476" s="41" t="s">
        <v>946</v>
      </c>
      <c r="C476" s="36">
        <f>VLOOKUP(A476,[1]Ins_Aziende!$A$4:$C$556,3,FALSE)</f>
        <v>0</v>
      </c>
      <c r="D476" s="8">
        <v>1</v>
      </c>
      <c r="E476" s="6">
        <f t="shared" si="17"/>
        <v>0</v>
      </c>
    </row>
    <row r="477" spans="1:5" ht="15.75" customHeight="1">
      <c r="A477" s="9" t="s">
        <v>947</v>
      </c>
      <c r="B477" s="41" t="s">
        <v>948</v>
      </c>
      <c r="C477" s="36">
        <f>VLOOKUP(A477,[1]Ins_Aziende!$A$4:$C$556,3,FALSE)</f>
        <v>210</v>
      </c>
      <c r="D477" s="8">
        <v>1</v>
      </c>
      <c r="E477" s="6">
        <f t="shared" si="17"/>
        <v>0</v>
      </c>
    </row>
    <row r="478" spans="1:5" ht="15.75" customHeight="1">
      <c r="A478" s="24" t="s">
        <v>949</v>
      </c>
      <c r="B478" s="31" t="s">
        <v>950</v>
      </c>
      <c r="C478" s="29">
        <f>C479+C480+C481</f>
        <v>50000</v>
      </c>
      <c r="D478" s="8"/>
      <c r="E478" s="6">
        <f t="shared" si="17"/>
        <v>0</v>
      </c>
    </row>
    <row r="479" spans="1:5" ht="15.75" customHeight="1">
      <c r="A479" s="9" t="s">
        <v>951</v>
      </c>
      <c r="B479" s="41" t="s">
        <v>952</v>
      </c>
      <c r="C479" s="36">
        <f>VLOOKUP(A479,[1]Ins_Aziende!$A$4:$C$556,3,FALSE)</f>
        <v>0</v>
      </c>
      <c r="D479" s="8">
        <v>1</v>
      </c>
      <c r="E479" s="6">
        <f t="shared" si="17"/>
        <v>0</v>
      </c>
    </row>
    <row r="480" spans="1:5" ht="15.75" customHeight="1">
      <c r="A480" s="9" t="s">
        <v>953</v>
      </c>
      <c r="B480" s="41" t="s">
        <v>954</v>
      </c>
      <c r="C480" s="36">
        <f>VLOOKUP(A480,[1]Ins_Aziende!$A$4:$C$556,3,FALSE)</f>
        <v>0</v>
      </c>
      <c r="D480" s="8">
        <v>1</v>
      </c>
      <c r="E480" s="6">
        <f t="shared" si="17"/>
        <v>0</v>
      </c>
    </row>
    <row r="481" spans="1:5" ht="15.75" customHeight="1">
      <c r="A481" s="9" t="s">
        <v>955</v>
      </c>
      <c r="B481" s="41" t="s">
        <v>956</v>
      </c>
      <c r="C481" s="36">
        <f>VLOOKUP(A481,[1]Ins_Aziende!$A$4:$C$556,3,FALSE)</f>
        <v>50000</v>
      </c>
      <c r="D481" s="8">
        <v>1</v>
      </c>
      <c r="E481" s="6">
        <f t="shared" si="17"/>
        <v>0</v>
      </c>
    </row>
    <row r="482" spans="1:5" ht="15.75" customHeight="1">
      <c r="A482" s="24" t="s">
        <v>957</v>
      </c>
      <c r="B482" s="31" t="s">
        <v>958</v>
      </c>
      <c r="C482" s="29">
        <f>C483+C484</f>
        <v>4000</v>
      </c>
      <c r="D482" s="8"/>
      <c r="E482" s="6">
        <f t="shared" si="17"/>
        <v>0</v>
      </c>
    </row>
    <row r="483" spans="1:5" ht="15.75" customHeight="1">
      <c r="A483" s="9" t="s">
        <v>959</v>
      </c>
      <c r="B483" s="41" t="s">
        <v>960</v>
      </c>
      <c r="C483" s="36">
        <f>VLOOKUP(A483,[1]Ins_Aziende!$A$4:$C$556,3,FALSE)</f>
        <v>4000</v>
      </c>
      <c r="D483" s="8">
        <v>1</v>
      </c>
      <c r="E483" s="6">
        <f t="shared" si="17"/>
        <v>0</v>
      </c>
    </row>
    <row r="484" spans="1:5" ht="15.75" customHeight="1">
      <c r="A484" s="9" t="s">
        <v>961</v>
      </c>
      <c r="B484" s="41" t="s">
        <v>962</v>
      </c>
      <c r="C484" s="36">
        <f>VLOOKUP(A484,[1]Ins_Aziende!$A$4:$C$556,3,FALSE)</f>
        <v>0</v>
      </c>
      <c r="D484" s="8">
        <v>1</v>
      </c>
      <c r="E484" s="6">
        <f t="shared" si="17"/>
        <v>0</v>
      </c>
    </row>
    <row r="485" spans="1:5" ht="15.75" customHeight="1">
      <c r="A485" s="24" t="s">
        <v>963</v>
      </c>
      <c r="B485" s="30" t="s">
        <v>964</v>
      </c>
      <c r="C485" s="29">
        <f>C486-C487</f>
        <v>0</v>
      </c>
      <c r="D485" s="8"/>
      <c r="E485" s="6"/>
    </row>
    <row r="486" spans="1:5" ht="15.75" customHeight="1">
      <c r="A486" s="9" t="s">
        <v>965</v>
      </c>
      <c r="B486" s="45" t="s">
        <v>966</v>
      </c>
      <c r="C486" s="36">
        <f>VLOOKUP(A486,[1]Ins_Aziende!$A$4:$C$556,3,FALSE)</f>
        <v>0</v>
      </c>
      <c r="D486" s="8">
        <v>1</v>
      </c>
      <c r="E486" s="6">
        <f t="shared" si="17"/>
        <v>0</v>
      </c>
    </row>
    <row r="487" spans="1:5" ht="15.75" customHeight="1">
      <c r="A487" s="9" t="s">
        <v>967</v>
      </c>
      <c r="B487" s="45" t="s">
        <v>968</v>
      </c>
      <c r="C487" s="36">
        <f>VLOOKUP(A487,[1]Ins_Aziende!$A$4:$C$556,3,FALSE)</f>
        <v>0</v>
      </c>
      <c r="D487" s="8">
        <v>1</v>
      </c>
      <c r="E487" s="6">
        <f t="shared" si="17"/>
        <v>0</v>
      </c>
    </row>
    <row r="488" spans="1:5" ht="15.75" customHeight="1">
      <c r="A488" s="24" t="s">
        <v>969</v>
      </c>
      <c r="B488" s="30" t="s">
        <v>970</v>
      </c>
      <c r="C488" s="29">
        <f>C489-C516</f>
        <v>600000</v>
      </c>
      <c r="D488" s="8"/>
      <c r="E488" s="6"/>
    </row>
    <row r="489" spans="1:5" ht="15.75" customHeight="1">
      <c r="A489" s="24" t="s">
        <v>971</v>
      </c>
      <c r="B489" s="31" t="s">
        <v>972</v>
      </c>
      <c r="C489" s="29">
        <f>C490+C491</f>
        <v>600000</v>
      </c>
      <c r="D489" s="8"/>
      <c r="E489" s="6">
        <f t="shared" si="17"/>
        <v>0</v>
      </c>
    </row>
    <row r="490" spans="1:5" ht="15.75" customHeight="1">
      <c r="A490" s="9" t="s">
        <v>973</v>
      </c>
      <c r="B490" s="41" t="s">
        <v>974</v>
      </c>
      <c r="C490" s="36">
        <f>VLOOKUP(A490,[1]Ins_Aziende!$A$4:$C$556,3,FALSE)</f>
        <v>0</v>
      </c>
      <c r="D490" s="8">
        <v>1</v>
      </c>
      <c r="E490" s="6">
        <f t="shared" si="17"/>
        <v>0</v>
      </c>
    </row>
    <row r="491" spans="1:5" ht="15.75" customHeight="1">
      <c r="A491" s="24" t="s">
        <v>975</v>
      </c>
      <c r="B491" s="33" t="s">
        <v>976</v>
      </c>
      <c r="C491" s="29">
        <f>C492+C493+C505+C515</f>
        <v>600000</v>
      </c>
      <c r="D491" s="8"/>
      <c r="E491" s="6">
        <f t="shared" si="17"/>
        <v>0</v>
      </c>
    </row>
    <row r="492" spans="1:5" ht="15.75" customHeight="1">
      <c r="A492" s="9" t="s">
        <v>977</v>
      </c>
      <c r="B492" s="38" t="s">
        <v>978</v>
      </c>
      <c r="C492" s="36">
        <f>VLOOKUP(A492,[1]Ins_Aziende!$A$4:$C$556,3,FALSE)</f>
        <v>600000</v>
      </c>
      <c r="D492" s="8">
        <v>1</v>
      </c>
      <c r="E492" s="6">
        <f t="shared" si="17"/>
        <v>0</v>
      </c>
    </row>
    <row r="493" spans="1:5" ht="15.75" customHeight="1">
      <c r="A493" s="24" t="s">
        <v>979</v>
      </c>
      <c r="B493" s="39" t="s">
        <v>980</v>
      </c>
      <c r="C493" s="29">
        <f>C494+C497</f>
        <v>0</v>
      </c>
      <c r="D493" s="8"/>
      <c r="E493" s="6">
        <f t="shared" si="17"/>
        <v>0</v>
      </c>
    </row>
    <row r="494" spans="1:5" ht="15.75" customHeight="1">
      <c r="A494" s="9" t="s">
        <v>981</v>
      </c>
      <c r="B494" s="37" t="s">
        <v>982</v>
      </c>
      <c r="C494" s="36">
        <f>C495+C496</f>
        <v>0</v>
      </c>
      <c r="D494" s="8"/>
      <c r="E494" s="6">
        <f t="shared" si="17"/>
        <v>0</v>
      </c>
    </row>
    <row r="495" spans="1:5" ht="15.75" customHeight="1">
      <c r="A495" s="9" t="s">
        <v>983</v>
      </c>
      <c r="B495" s="44" t="s">
        <v>984</v>
      </c>
      <c r="C495" s="36">
        <f>VLOOKUP(A495,[1]POSTE_R_SANITARIO!$A$6:$C$27,3,FALSE)</f>
        <v>0</v>
      </c>
      <c r="D495" s="8"/>
      <c r="E495" s="6">
        <f t="shared" si="17"/>
        <v>0</v>
      </c>
    </row>
    <row r="496" spans="1:5" ht="15.75" customHeight="1">
      <c r="A496" s="9" t="s">
        <v>985</v>
      </c>
      <c r="B496" s="44" t="s">
        <v>986</v>
      </c>
      <c r="C496" s="36">
        <f>VLOOKUP(A496,[1]POSTE_R_SANITARIO!$A$6:$C$27,3,FALSE)</f>
        <v>0</v>
      </c>
      <c r="D496" s="8"/>
      <c r="E496" s="6">
        <f t="shared" si="17"/>
        <v>0</v>
      </c>
    </row>
    <row r="497" spans="1:5" ht="15.75" customHeight="1">
      <c r="A497" s="24" t="s">
        <v>987</v>
      </c>
      <c r="B497" s="43" t="s">
        <v>988</v>
      </c>
      <c r="C497" s="29">
        <f>C498+C499+C500+C501+C502+C503+C504</f>
        <v>0</v>
      </c>
      <c r="D497" s="8"/>
      <c r="E497" s="6">
        <f t="shared" si="17"/>
        <v>0</v>
      </c>
    </row>
    <row r="498" spans="1:5" ht="15.75" customHeight="1">
      <c r="A498" s="9" t="s">
        <v>989</v>
      </c>
      <c r="B498" s="44" t="s">
        <v>990</v>
      </c>
      <c r="C498" s="36">
        <f>VLOOKUP(A498,[1]Ins_Aziende!$A$4:$C$556,3,FALSE)</f>
        <v>0</v>
      </c>
      <c r="D498" s="8">
        <v>1</v>
      </c>
      <c r="E498" s="6">
        <f t="shared" si="17"/>
        <v>0</v>
      </c>
    </row>
    <row r="499" spans="1:5" ht="15.75" customHeight="1">
      <c r="A499" s="9" t="s">
        <v>991</v>
      </c>
      <c r="B499" s="44" t="s">
        <v>992</v>
      </c>
      <c r="C499" s="36">
        <f>VLOOKUP(A499,[1]Ins_Aziende!$A$4:$C$556,3,FALSE)</f>
        <v>0</v>
      </c>
      <c r="D499" s="8">
        <v>1</v>
      </c>
      <c r="E499" s="6">
        <f t="shared" si="17"/>
        <v>0</v>
      </c>
    </row>
    <row r="500" spans="1:5" ht="15.75" customHeight="1">
      <c r="A500" s="9" t="s">
        <v>993</v>
      </c>
      <c r="B500" s="44" t="s">
        <v>994</v>
      </c>
      <c r="C500" s="36">
        <f>VLOOKUP(A500,[1]Ins_Aziende!$A$4:$C$556,3,FALSE)</f>
        <v>0</v>
      </c>
      <c r="D500" s="8">
        <v>1</v>
      </c>
      <c r="E500" s="6">
        <f t="shared" si="17"/>
        <v>0</v>
      </c>
    </row>
    <row r="501" spans="1:5" ht="15.75" customHeight="1">
      <c r="A501" s="9" t="s">
        <v>995</v>
      </c>
      <c r="B501" s="44" t="s">
        <v>996</v>
      </c>
      <c r="C501" s="36">
        <f>VLOOKUP(A501,[1]Ins_Aziende!$A$4:$C$556,3,FALSE)</f>
        <v>0</v>
      </c>
      <c r="D501" s="8">
        <v>1</v>
      </c>
      <c r="E501" s="6">
        <f t="shared" si="17"/>
        <v>0</v>
      </c>
    </row>
    <row r="502" spans="1:5" ht="15.75" customHeight="1">
      <c r="A502" s="9" t="s">
        <v>997</v>
      </c>
      <c r="B502" s="44" t="s">
        <v>998</v>
      </c>
      <c r="C502" s="36">
        <f>VLOOKUP(A502,[1]Ins_Aziende!$A$4:$C$556,3,FALSE)</f>
        <v>0</v>
      </c>
      <c r="D502" s="8">
        <v>1</v>
      </c>
      <c r="E502" s="6">
        <f t="shared" si="17"/>
        <v>0</v>
      </c>
    </row>
    <row r="503" spans="1:5" ht="15.75" customHeight="1">
      <c r="A503" s="9" t="s">
        <v>999</v>
      </c>
      <c r="B503" s="44" t="s">
        <v>1000</v>
      </c>
      <c r="C503" s="36">
        <f>VLOOKUP(A503,[1]Ins_Aziende!$A$4:$C$556,3,FALSE)</f>
        <v>0</v>
      </c>
      <c r="D503" s="8">
        <v>1</v>
      </c>
      <c r="E503" s="6">
        <f t="shared" si="17"/>
        <v>0</v>
      </c>
    </row>
    <row r="504" spans="1:5" ht="15.75" customHeight="1">
      <c r="A504" s="9" t="s">
        <v>1001</v>
      </c>
      <c r="B504" s="44" t="s">
        <v>1002</v>
      </c>
      <c r="C504" s="36">
        <f>VLOOKUP(A504,[1]Ins_Aziende!$A$4:$C$556,3,FALSE)</f>
        <v>0</v>
      </c>
      <c r="D504" s="8">
        <v>1</v>
      </c>
      <c r="E504" s="6">
        <f t="shared" si="17"/>
        <v>0</v>
      </c>
    </row>
    <row r="505" spans="1:5" ht="15.75" customHeight="1">
      <c r="A505" s="24" t="s">
        <v>1003</v>
      </c>
      <c r="B505" s="39" t="s">
        <v>1004</v>
      </c>
      <c r="C505" s="29">
        <f>C506+C507</f>
        <v>0</v>
      </c>
      <c r="D505" s="8"/>
      <c r="E505" s="6">
        <f t="shared" si="17"/>
        <v>0</v>
      </c>
    </row>
    <row r="506" spans="1:5" ht="15.75" customHeight="1">
      <c r="A506" s="9" t="s">
        <v>1005</v>
      </c>
      <c r="B506" s="38" t="s">
        <v>1006</v>
      </c>
      <c r="C506" s="40">
        <v>0</v>
      </c>
      <c r="D506" s="8"/>
      <c r="E506" s="6"/>
    </row>
    <row r="507" spans="1:5" ht="15.75" customHeight="1">
      <c r="A507" s="24" t="s">
        <v>1007</v>
      </c>
      <c r="B507" s="43" t="s">
        <v>1008</v>
      </c>
      <c r="C507" s="29">
        <f>C508+C509+C510+C511+C512+C513+C514</f>
        <v>0</v>
      </c>
      <c r="D507" s="8"/>
      <c r="E507" s="6">
        <f>IF(C507&lt;0,1,0)</f>
        <v>0</v>
      </c>
    </row>
    <row r="508" spans="1:5" ht="15.75" customHeight="1">
      <c r="A508" s="9" t="s">
        <v>1009</v>
      </c>
      <c r="B508" s="37" t="s">
        <v>1010</v>
      </c>
      <c r="C508" s="40">
        <v>0</v>
      </c>
      <c r="D508" s="8"/>
      <c r="E508" s="6"/>
    </row>
    <row r="509" spans="1:5" ht="15.75" customHeight="1">
      <c r="A509" s="9" t="s">
        <v>1011</v>
      </c>
      <c r="B509" s="37" t="s">
        <v>1012</v>
      </c>
      <c r="C509" s="40">
        <v>0</v>
      </c>
      <c r="D509" s="8"/>
      <c r="E509" s="6"/>
    </row>
    <row r="510" spans="1:5" ht="15.75" customHeight="1">
      <c r="A510" s="9" t="s">
        <v>1013</v>
      </c>
      <c r="B510" s="37" t="s">
        <v>1014</v>
      </c>
      <c r="C510" s="40">
        <v>0</v>
      </c>
      <c r="D510" s="8"/>
      <c r="E510" s="6"/>
    </row>
    <row r="511" spans="1:5" ht="15.75" customHeight="1">
      <c r="A511" s="9" t="s">
        <v>1015</v>
      </c>
      <c r="B511" s="37" t="s">
        <v>1016</v>
      </c>
      <c r="C511" s="40">
        <v>0</v>
      </c>
      <c r="D511" s="8"/>
      <c r="E511" s="6"/>
    </row>
    <row r="512" spans="1:5" ht="15.75" customHeight="1">
      <c r="A512" s="9" t="s">
        <v>1017</v>
      </c>
      <c r="B512" s="37" t="s">
        <v>1018</v>
      </c>
      <c r="C512" s="40">
        <v>0</v>
      </c>
      <c r="D512" s="8"/>
      <c r="E512" s="6"/>
    </row>
    <row r="513" spans="1:5" ht="15.75" customHeight="1">
      <c r="A513" s="9" t="s">
        <v>1019</v>
      </c>
      <c r="B513" s="37" t="s">
        <v>1020</v>
      </c>
      <c r="C513" s="40">
        <v>0</v>
      </c>
      <c r="D513" s="8"/>
      <c r="E513" s="6"/>
    </row>
    <row r="514" spans="1:5" ht="15.75" customHeight="1">
      <c r="A514" s="9" t="s">
        <v>1021</v>
      </c>
      <c r="B514" s="37" t="s">
        <v>1022</v>
      </c>
      <c r="C514" s="40">
        <v>0</v>
      </c>
      <c r="D514" s="8"/>
      <c r="E514" s="6"/>
    </row>
    <row r="515" spans="1:5" ht="15.75" customHeight="1">
      <c r="A515" s="9" t="s">
        <v>1023</v>
      </c>
      <c r="B515" s="38" t="s">
        <v>1024</v>
      </c>
      <c r="C515" s="36">
        <f>VLOOKUP(A515,[1]Ins_Aziende!$A$4:$C$556,3,FALSE)</f>
        <v>0</v>
      </c>
      <c r="D515" s="8">
        <v>1</v>
      </c>
      <c r="E515" s="6">
        <f t="shared" ref="E515:E536" si="18">IF(C515&lt;0,1,0)</f>
        <v>0</v>
      </c>
    </row>
    <row r="516" spans="1:5" ht="15.75" customHeight="1">
      <c r="A516" s="24" t="s">
        <v>1025</v>
      </c>
      <c r="B516" s="31" t="s">
        <v>1026</v>
      </c>
      <c r="C516" s="29">
        <f>C517+C518</f>
        <v>0</v>
      </c>
      <c r="D516" s="8"/>
      <c r="E516" s="6">
        <f t="shared" si="18"/>
        <v>0</v>
      </c>
    </row>
    <row r="517" spans="1:5" ht="15.75" customHeight="1">
      <c r="A517" s="9" t="s">
        <v>1027</v>
      </c>
      <c r="B517" s="41" t="s">
        <v>1028</v>
      </c>
      <c r="C517" s="36">
        <f>VLOOKUP(A517,[1]Ins_Aziende!$A$4:$C$556,3,FALSE)</f>
        <v>0</v>
      </c>
      <c r="D517" s="8">
        <v>1</v>
      </c>
      <c r="E517" s="6">
        <f t="shared" si="18"/>
        <v>0</v>
      </c>
    </row>
    <row r="518" spans="1:5" ht="15.75" customHeight="1">
      <c r="A518" s="24" t="s">
        <v>1029</v>
      </c>
      <c r="B518" s="33" t="s">
        <v>1030</v>
      </c>
      <c r="C518" s="29">
        <f>C519+C520+C521+C536+C546</f>
        <v>0</v>
      </c>
      <c r="D518" s="8"/>
      <c r="E518" s="6">
        <f t="shared" si="18"/>
        <v>0</v>
      </c>
    </row>
    <row r="519" spans="1:5" ht="15.75" customHeight="1">
      <c r="A519" s="9" t="s">
        <v>1031</v>
      </c>
      <c r="B519" s="38" t="s">
        <v>1032</v>
      </c>
      <c r="C519" s="36">
        <f>VLOOKUP(A519,[1]Ins_Aziende!$A$4:$C$556,3,FALSE)</f>
        <v>0</v>
      </c>
      <c r="D519" s="8">
        <v>1</v>
      </c>
      <c r="E519" s="6">
        <f t="shared" si="18"/>
        <v>0</v>
      </c>
    </row>
    <row r="520" spans="1:5" ht="15.75" customHeight="1">
      <c r="A520" s="9" t="s">
        <v>1033</v>
      </c>
      <c r="B520" s="38" t="s">
        <v>1034</v>
      </c>
      <c r="C520" s="36">
        <f>VLOOKUP(A520,[1]Ins_Aziende!$A$4:$C$556,3,FALSE)</f>
        <v>0</v>
      </c>
      <c r="D520" s="8">
        <v>1</v>
      </c>
      <c r="E520" s="6">
        <f t="shared" si="18"/>
        <v>0</v>
      </c>
    </row>
    <row r="521" spans="1:5" ht="15.75" customHeight="1">
      <c r="A521" s="24" t="s">
        <v>1035</v>
      </c>
      <c r="B521" s="39" t="s">
        <v>1036</v>
      </c>
      <c r="C521" s="29">
        <f>C522+C525</f>
        <v>0</v>
      </c>
      <c r="D521" s="8"/>
      <c r="E521" s="6">
        <f t="shared" si="18"/>
        <v>0</v>
      </c>
    </row>
    <row r="522" spans="1:5" ht="15.75" customHeight="1">
      <c r="A522" s="24" t="s">
        <v>1037</v>
      </c>
      <c r="B522" s="43" t="s">
        <v>1038</v>
      </c>
      <c r="C522" s="29">
        <f>C523+C524</f>
        <v>0</v>
      </c>
      <c r="D522" s="8"/>
      <c r="E522" s="6">
        <f t="shared" si="18"/>
        <v>0</v>
      </c>
    </row>
    <row r="523" spans="1:5" ht="15.75" customHeight="1">
      <c r="A523" s="9" t="s">
        <v>1039</v>
      </c>
      <c r="B523" s="44" t="s">
        <v>1040</v>
      </c>
      <c r="C523" s="36">
        <f>VLOOKUP(A523,[1]POSTE_R_SANITARIO!$A$6:$C$27,3,FALSE)</f>
        <v>0</v>
      </c>
      <c r="D523" s="8"/>
      <c r="E523" s="6">
        <f t="shared" si="18"/>
        <v>0</v>
      </c>
    </row>
    <row r="524" spans="1:5" ht="15.75" customHeight="1">
      <c r="A524" s="9" t="s">
        <v>1041</v>
      </c>
      <c r="B524" s="44" t="s">
        <v>1042</v>
      </c>
      <c r="C524" s="36">
        <f>VLOOKUP(A524,[1]POSTE_R_SANITARIO!$A$6:$C$27,3,FALSE)</f>
        <v>0</v>
      </c>
      <c r="D524" s="8"/>
      <c r="E524" s="6">
        <f t="shared" si="18"/>
        <v>0</v>
      </c>
    </row>
    <row r="525" spans="1:5" ht="15.75" customHeight="1">
      <c r="A525" s="24" t="s">
        <v>1043</v>
      </c>
      <c r="B525" s="43" t="s">
        <v>1044</v>
      </c>
      <c r="C525" s="29">
        <f>C526+C527+C531+C532+C533+C534+C535</f>
        <v>0</v>
      </c>
      <c r="D525" s="8"/>
      <c r="E525" s="6">
        <f t="shared" si="18"/>
        <v>0</v>
      </c>
    </row>
    <row r="526" spans="1:5" ht="15.75" customHeight="1">
      <c r="A526" s="9" t="s">
        <v>1045</v>
      </c>
      <c r="B526" s="44" t="s">
        <v>1046</v>
      </c>
      <c r="C526" s="36">
        <f>VLOOKUP(A526,[1]Ins_Aziende!$A$4:$C$556,3,FALSE)</f>
        <v>0</v>
      </c>
      <c r="D526" s="8">
        <v>1</v>
      </c>
      <c r="E526" s="6">
        <f t="shared" si="18"/>
        <v>0</v>
      </c>
    </row>
    <row r="527" spans="1:5" ht="15.75" customHeight="1">
      <c r="A527" s="24" t="s">
        <v>1047</v>
      </c>
      <c r="B527" s="46" t="s">
        <v>1048</v>
      </c>
      <c r="C527" s="29">
        <f>C528+C529+C530</f>
        <v>0</v>
      </c>
      <c r="D527" s="8"/>
      <c r="E527" s="6">
        <f t="shared" si="18"/>
        <v>0</v>
      </c>
    </row>
    <row r="528" spans="1:5" ht="15.75" customHeight="1">
      <c r="A528" s="9" t="s">
        <v>1049</v>
      </c>
      <c r="B528" s="48" t="s">
        <v>1050</v>
      </c>
      <c r="C528" s="36">
        <f>VLOOKUP(A528,[1]Ins_Aziende!$A$4:$C$556,3,FALSE)</f>
        <v>0</v>
      </c>
      <c r="D528" s="8">
        <v>1</v>
      </c>
      <c r="E528" s="6">
        <f t="shared" si="18"/>
        <v>0</v>
      </c>
    </row>
    <row r="529" spans="1:5" ht="15.75" customHeight="1">
      <c r="A529" s="9" t="s">
        <v>1051</v>
      </c>
      <c r="B529" s="48" t="s">
        <v>1052</v>
      </c>
      <c r="C529" s="36">
        <f>VLOOKUP(A529,[1]Ins_Aziende!$A$4:$C$556,3,FALSE)</f>
        <v>0</v>
      </c>
      <c r="D529" s="8">
        <v>1</v>
      </c>
      <c r="E529" s="6">
        <f t="shared" si="18"/>
        <v>0</v>
      </c>
    </row>
    <row r="530" spans="1:5" ht="15.75" customHeight="1">
      <c r="A530" s="9" t="s">
        <v>1053</v>
      </c>
      <c r="B530" s="48" t="s">
        <v>1054</v>
      </c>
      <c r="C530" s="36">
        <f>VLOOKUP(A530,[1]Ins_Aziende!$A$4:$C$556,3,FALSE)</f>
        <v>0</v>
      </c>
      <c r="D530" s="8">
        <v>1</v>
      </c>
      <c r="E530" s="6">
        <f t="shared" si="18"/>
        <v>0</v>
      </c>
    </row>
    <row r="531" spans="1:5" ht="15.75" customHeight="1">
      <c r="A531" s="9" t="s">
        <v>1055</v>
      </c>
      <c r="B531" s="44" t="s">
        <v>1056</v>
      </c>
      <c r="C531" s="36">
        <f>VLOOKUP(A531,[1]Ins_Aziende!$A$4:$C$556,3,FALSE)</f>
        <v>0</v>
      </c>
      <c r="D531" s="8">
        <v>1</v>
      </c>
      <c r="E531" s="6">
        <f t="shared" si="18"/>
        <v>0</v>
      </c>
    </row>
    <row r="532" spans="1:5" ht="15.75" customHeight="1">
      <c r="A532" s="9" t="s">
        <v>1057</v>
      </c>
      <c r="B532" s="44" t="s">
        <v>1058</v>
      </c>
      <c r="C532" s="36">
        <f>VLOOKUP(A532,[1]Ins_Aziende!$A$4:$C$556,3,FALSE)</f>
        <v>0</v>
      </c>
      <c r="D532" s="8">
        <v>1</v>
      </c>
      <c r="E532" s="6">
        <f t="shared" si="18"/>
        <v>0</v>
      </c>
    </row>
    <row r="533" spans="1:5" ht="15.75" customHeight="1">
      <c r="A533" s="9" t="s">
        <v>1059</v>
      </c>
      <c r="B533" s="44" t="s">
        <v>1060</v>
      </c>
      <c r="C533" s="36">
        <f>VLOOKUP(A533,[1]Ins_Aziende!$A$4:$C$556,3,FALSE)</f>
        <v>0</v>
      </c>
      <c r="D533" s="8">
        <v>1</v>
      </c>
      <c r="E533" s="6">
        <f t="shared" si="18"/>
        <v>0</v>
      </c>
    </row>
    <row r="534" spans="1:5" ht="15.75" customHeight="1">
      <c r="A534" s="9" t="s">
        <v>1061</v>
      </c>
      <c r="B534" s="44" t="s">
        <v>1062</v>
      </c>
      <c r="C534" s="36">
        <f>VLOOKUP(A534,[1]Ins_Aziende!$A$4:$C$556,3,FALSE)</f>
        <v>0</v>
      </c>
      <c r="D534" s="8">
        <v>1</v>
      </c>
      <c r="E534" s="6">
        <f t="shared" si="18"/>
        <v>0</v>
      </c>
    </row>
    <row r="535" spans="1:5" ht="15.75" customHeight="1">
      <c r="A535" s="9" t="s">
        <v>1063</v>
      </c>
      <c r="B535" s="44" t="s">
        <v>1064</v>
      </c>
      <c r="C535" s="36">
        <f>VLOOKUP(A535,[1]Ins_Aziende!$A$4:$C$556,3,FALSE)</f>
        <v>0</v>
      </c>
      <c r="D535" s="8">
        <v>1</v>
      </c>
      <c r="E535" s="6">
        <f t="shared" si="18"/>
        <v>0</v>
      </c>
    </row>
    <row r="536" spans="1:5" ht="15.75" customHeight="1">
      <c r="A536" s="24" t="s">
        <v>1065</v>
      </c>
      <c r="B536" s="39" t="s">
        <v>1066</v>
      </c>
      <c r="C536" s="29">
        <f>C537+C538</f>
        <v>0</v>
      </c>
      <c r="D536" s="8"/>
      <c r="E536" s="6">
        <f t="shared" si="18"/>
        <v>0</v>
      </c>
    </row>
    <row r="537" spans="1:5" ht="15.75" customHeight="1">
      <c r="A537" s="9" t="s">
        <v>1067</v>
      </c>
      <c r="B537" s="37" t="s">
        <v>1068</v>
      </c>
      <c r="C537" s="40">
        <v>0</v>
      </c>
      <c r="D537" s="8"/>
      <c r="E537" s="6"/>
    </row>
    <row r="538" spans="1:5" ht="15.75" customHeight="1">
      <c r="A538" s="24" t="s">
        <v>1069</v>
      </c>
      <c r="B538" s="43" t="s">
        <v>1070</v>
      </c>
      <c r="C538" s="29">
        <f>C539+C540+C541+C542+C543+C544+C545</f>
        <v>0</v>
      </c>
      <c r="D538" s="8"/>
      <c r="E538" s="6">
        <f>IF(C538&lt;0,1,0)</f>
        <v>0</v>
      </c>
    </row>
    <row r="539" spans="1:5" ht="15.75" customHeight="1">
      <c r="A539" s="9" t="s">
        <v>1071</v>
      </c>
      <c r="B539" s="44" t="s">
        <v>1072</v>
      </c>
      <c r="C539" s="40">
        <v>0</v>
      </c>
      <c r="D539" s="8"/>
      <c r="E539" s="6"/>
    </row>
    <row r="540" spans="1:5" ht="15.75" customHeight="1">
      <c r="A540" s="9" t="s">
        <v>1073</v>
      </c>
      <c r="B540" s="44" t="s">
        <v>1074</v>
      </c>
      <c r="C540" s="40">
        <v>0</v>
      </c>
      <c r="D540" s="8"/>
      <c r="E540" s="6"/>
    </row>
    <row r="541" spans="1:5" ht="15.75" customHeight="1">
      <c r="A541" s="9" t="s">
        <v>1075</v>
      </c>
      <c r="B541" s="44" t="s">
        <v>1076</v>
      </c>
      <c r="C541" s="40">
        <v>0</v>
      </c>
      <c r="D541" s="8"/>
      <c r="E541" s="6"/>
    </row>
    <row r="542" spans="1:5" ht="15.75" customHeight="1">
      <c r="A542" s="9" t="s">
        <v>1077</v>
      </c>
      <c r="B542" s="44" t="s">
        <v>1078</v>
      </c>
      <c r="C542" s="40">
        <v>0</v>
      </c>
      <c r="D542" s="8"/>
      <c r="E542" s="6"/>
    </row>
    <row r="543" spans="1:5" ht="15.75" customHeight="1">
      <c r="A543" s="9" t="s">
        <v>1079</v>
      </c>
      <c r="B543" s="44" t="s">
        <v>1080</v>
      </c>
      <c r="C543" s="40">
        <v>0</v>
      </c>
      <c r="D543" s="8"/>
      <c r="E543" s="6"/>
    </row>
    <row r="544" spans="1:5" ht="15.75" customHeight="1">
      <c r="A544" s="9" t="s">
        <v>1081</v>
      </c>
      <c r="B544" s="44" t="s">
        <v>1082</v>
      </c>
      <c r="C544" s="40">
        <v>0</v>
      </c>
      <c r="D544" s="8"/>
      <c r="E544" s="6"/>
    </row>
    <row r="545" spans="1:5" ht="15.75" customHeight="1">
      <c r="A545" s="9" t="s">
        <v>1083</v>
      </c>
      <c r="B545" s="44" t="s">
        <v>1084</v>
      </c>
      <c r="C545" s="40">
        <v>0</v>
      </c>
      <c r="D545" s="8"/>
      <c r="E545" s="6"/>
    </row>
    <row r="546" spans="1:5" ht="15.75" customHeight="1">
      <c r="A546" s="9" t="s">
        <v>1085</v>
      </c>
      <c r="B546" s="38" t="s">
        <v>1086</v>
      </c>
      <c r="C546" s="36">
        <f>VLOOKUP(A546,[1]Ins_Aziende!$A$4:$C$556,3,FALSE)</f>
        <v>0</v>
      </c>
      <c r="D546" s="8">
        <v>1</v>
      </c>
      <c r="E546" s="6">
        <f t="shared" ref="E546:E556" si="19">IF(C546&lt;0,1,0)</f>
        <v>0</v>
      </c>
    </row>
    <row r="547" spans="1:5" ht="15.75" customHeight="1">
      <c r="A547" s="24" t="s">
        <v>1087</v>
      </c>
      <c r="B547" s="28" t="s">
        <v>1088</v>
      </c>
      <c r="C547" s="29">
        <f>C548+C553+C556</f>
        <v>2225888.6700000004</v>
      </c>
      <c r="D547" s="8"/>
      <c r="E547" s="6">
        <f t="shared" si="19"/>
        <v>0</v>
      </c>
    </row>
    <row r="548" spans="1:5" ht="15.75" customHeight="1">
      <c r="A548" s="24" t="s">
        <v>1089</v>
      </c>
      <c r="B548" s="30" t="s">
        <v>1090</v>
      </c>
      <c r="C548" s="29">
        <f>C549+C550+C551+C552</f>
        <v>2179928.0100000002</v>
      </c>
      <c r="D548" s="8"/>
      <c r="E548" s="6">
        <f t="shared" si="19"/>
        <v>0</v>
      </c>
    </row>
    <row r="549" spans="1:5" ht="15.75" customHeight="1">
      <c r="A549" s="9" t="s">
        <v>1091</v>
      </c>
      <c r="B549" s="45" t="s">
        <v>1092</v>
      </c>
      <c r="C549" s="36">
        <f>VLOOKUP(A549,[1]Ins_Aziende!$A$4:$C$556,3,FALSE)</f>
        <v>1677197.39</v>
      </c>
      <c r="D549" s="8">
        <v>1</v>
      </c>
      <c r="E549" s="6">
        <f t="shared" si="19"/>
        <v>0</v>
      </c>
    </row>
    <row r="550" spans="1:5" ht="15.75" customHeight="1">
      <c r="A550" s="9" t="s">
        <v>1093</v>
      </c>
      <c r="B550" s="45" t="s">
        <v>1094</v>
      </c>
      <c r="C550" s="36">
        <f>VLOOKUP(A550,[1]Ins_Aziende!$A$4:$C$556,3,FALSE)</f>
        <v>400113.38</v>
      </c>
      <c r="D550" s="8">
        <v>1</v>
      </c>
      <c r="E550" s="6">
        <f t="shared" si="19"/>
        <v>0</v>
      </c>
    </row>
    <row r="551" spans="1:5" ht="15.75" customHeight="1">
      <c r="A551" s="9" t="s">
        <v>1095</v>
      </c>
      <c r="B551" s="45" t="s">
        <v>1096</v>
      </c>
      <c r="C551" s="36">
        <f>VLOOKUP(A551,[1]Ins_Aziende!$A$4:$C$556,3,FALSE)</f>
        <v>102617.24</v>
      </c>
      <c r="D551" s="8">
        <v>1</v>
      </c>
      <c r="E551" s="6">
        <f t="shared" si="19"/>
        <v>0</v>
      </c>
    </row>
    <row r="552" spans="1:5" ht="15.75" customHeight="1">
      <c r="A552" s="9" t="s">
        <v>1097</v>
      </c>
      <c r="B552" s="45" t="s">
        <v>1098</v>
      </c>
      <c r="C552" s="36">
        <f>VLOOKUP(A552,[1]Ins_Aziende!$A$4:$C$556,3,FALSE)</f>
        <v>0</v>
      </c>
      <c r="D552" s="8">
        <v>1</v>
      </c>
      <c r="E552" s="6">
        <f t="shared" si="19"/>
        <v>0</v>
      </c>
    </row>
    <row r="553" spans="1:5" ht="15.75" customHeight="1">
      <c r="A553" s="24" t="s">
        <v>1099</v>
      </c>
      <c r="B553" s="30" t="s">
        <v>1100</v>
      </c>
      <c r="C553" s="29">
        <f>C554+C555</f>
        <v>40000</v>
      </c>
      <c r="D553" s="8"/>
      <c r="E553" s="6">
        <f t="shared" si="19"/>
        <v>0</v>
      </c>
    </row>
    <row r="554" spans="1:5" ht="15.75" customHeight="1">
      <c r="A554" s="9" t="s">
        <v>1101</v>
      </c>
      <c r="B554" s="45" t="s">
        <v>1102</v>
      </c>
      <c r="C554" s="36">
        <f>VLOOKUP(A554,[1]Ins_Aziende!$A$4:$C$556,3,FALSE)</f>
        <v>40000</v>
      </c>
      <c r="D554" s="8">
        <v>1</v>
      </c>
      <c r="E554" s="6">
        <f t="shared" si="19"/>
        <v>0</v>
      </c>
    </row>
    <row r="555" spans="1:5" ht="15.75" customHeight="1">
      <c r="A555" s="9" t="s">
        <v>1103</v>
      </c>
      <c r="B555" s="45" t="s">
        <v>1104</v>
      </c>
      <c r="C555" s="36">
        <f>VLOOKUP(A555,[1]Ins_Aziende!$A$4:$C$556,3,FALSE)</f>
        <v>0</v>
      </c>
      <c r="D555" s="8">
        <v>1</v>
      </c>
      <c r="E555" s="6">
        <f t="shared" si="19"/>
        <v>0</v>
      </c>
    </row>
    <row r="556" spans="1:5" ht="15.75" customHeight="1">
      <c r="A556" s="9" t="s">
        <v>1105</v>
      </c>
      <c r="B556" s="53" t="s">
        <v>1106</v>
      </c>
      <c r="C556" s="36">
        <f>VLOOKUP(A556,[1]Ins_Aziende!$A$4:$C$556,3,FALSE)</f>
        <v>5960.66</v>
      </c>
      <c r="D556" s="8">
        <v>1</v>
      </c>
      <c r="E556" s="6">
        <f t="shared" si="19"/>
        <v>0</v>
      </c>
    </row>
    <row r="557" spans="1:5" ht="15.75" customHeight="1">
      <c r="A557" s="13"/>
      <c r="B557" s="14"/>
    </row>
    <row r="558" spans="1:5" ht="15.75" customHeight="1">
      <c r="A558" s="15"/>
      <c r="B558" s="16"/>
    </row>
    <row r="559" spans="1:5" ht="15.75" customHeight="1">
      <c r="A559" s="17"/>
      <c r="B559" s="18"/>
    </row>
    <row r="560" spans="1:5" ht="15.75" customHeight="1">
      <c r="A560" s="17"/>
      <c r="B560" s="18"/>
    </row>
    <row r="561" spans="1:2" ht="15.75" customHeight="1">
      <c r="A561" s="17"/>
      <c r="B561" s="1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Edda Stramare</dc:creator>
  <cp:lastModifiedBy>Edda Stramare</cp:lastModifiedBy>
  <dcterms:created xsi:type="dcterms:W3CDTF">2017-02-28T15:29:44Z</dcterms:created>
  <dcterms:modified xsi:type="dcterms:W3CDTF">2017-02-28T15:32:28Z</dcterms:modified>
</cp:coreProperties>
</file>